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1 Single Period" sheetId="2" state="visible" r:id="rId4"/>
    <sheet name="2 Means" sheetId="3" state="visible" r:id="rId5"/>
    <sheet name="3 Annualize" sheetId="4" state="visible" r:id="rId6"/>
    <sheet name="4 Continuous" sheetId="5" state="visible" r:id="rId7"/>
    <sheet name="5 Real &amp; Excess" sheetId="6" state="visible" r:id="rId8"/>
    <sheet name="6 Leverage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<sst xmlns="http://schemas.openxmlformats.org/spreadsheetml/2006/main" count="150" uniqueCount="141">
  <si>
    <t xml:space="preserve">RBei Classes  ·  CFA Level I  ·  Reading 1: Returns of Financial Assets and Instruments</t>
  </si>
  <si>
    <t xml:space="preserve">Returns Lab — Practice Workbook</t>
  </si>
  <si>
    <t xml:space="preserve">Change the yellow inputs and watch every return recalculate. Defaults reproduce the Reading 1 examples.</t>
  </si>
  <si>
    <t xml:space="preserve">How to use this workbook</t>
  </si>
  <si>
    <t xml:space="preserve">Yellow cell, blue number</t>
  </si>
  <si>
    <t xml:space="preserve">INPUT</t>
  </si>
  <si>
    <t xml:space="preserve">Change these freely.</t>
  </si>
  <si>
    <t xml:space="preserve">Green shaded cell</t>
  </si>
  <si>
    <t xml:space="preserve">KEY OUTPUT</t>
  </si>
  <si>
    <t xml:space="preserve">The answer the exam asks for.</t>
  </si>
  <si>
    <t xml:space="preserve">White cell, black number</t>
  </si>
  <si>
    <t xml:space="preserve">CALCULATION</t>
  </si>
  <si>
    <t xml:space="preserve">Formula — do not type over it.</t>
  </si>
  <si>
    <t xml:space="preserve">Amber box</t>
  </si>
  <si>
    <t xml:space="preserve">TRY THIS</t>
  </si>
  <si>
    <t xml:space="preserve">Predict the answer first, then change the input.</t>
  </si>
  <si>
    <t xml:space="preserve">Sheets</t>
  </si>
  <si>
    <t xml:space="preserve">1 Single Period</t>
  </si>
  <si>
    <t xml:space="preserve">Price, distribution and total return; after-tax return</t>
  </si>
  <si>
    <t xml:space="preserve">2 Means</t>
  </si>
  <si>
    <t xml:space="preserve">Arithmetic vs geometric mean; per-period vs annual geometric return</t>
  </si>
  <si>
    <t xml:space="preserve">3 Annualize</t>
  </si>
  <si>
    <t xml:space="preserve">Annualize by days or by periods per year; compare securities</t>
  </si>
  <si>
    <t xml:space="preserve">4 Continuous</t>
  </si>
  <si>
    <t xml:space="preserve">Continuously compounded returns and compounding frequency</t>
  </si>
  <si>
    <t xml:space="preserve">5 Real &amp; Excess</t>
  </si>
  <si>
    <t xml:space="preserve">Nominal vs real rates, excess return, gross vs net</t>
  </si>
  <si>
    <t xml:space="preserve">6 Leverage</t>
  </si>
  <si>
    <t xml:space="preserve">Leveraged return when the portfolio gains or loses</t>
  </si>
  <si>
    <t xml:space="preserve">rbeiset.com  ·  +91 85839 05853  ·  Deepak Goyal, CFA, FRM</t>
  </si>
  <si>
    <t xml:space="preserve">1 · Single-Period Returns and After-Tax Return</t>
  </si>
  <si>
    <t xml:space="preserve">Total return = price return + capital distribution return, all on the beginning price.</t>
  </si>
  <si>
    <t xml:space="preserve">Inputs</t>
  </si>
  <si>
    <t xml:space="preserve">Beginning price, P0</t>
  </si>
  <si>
    <t xml:space="preserve">Ending price, P1</t>
  </si>
  <si>
    <t xml:space="preserve">Income received (dividend / coupon)</t>
  </si>
  <si>
    <t xml:space="preserve">Returns</t>
  </si>
  <si>
    <t xml:space="preserve">Price return</t>
  </si>
  <si>
    <t xml:space="preserve">Capital distribution return</t>
  </si>
  <si>
    <t xml:space="preserve">Dividend yield (equity) or current yield (bond)</t>
  </si>
  <si>
    <t xml:space="preserve">Total return (holding period return)</t>
  </si>
  <si>
    <t xml:space="preserve">After-tax return</t>
  </si>
  <si>
    <t xml:space="preserve">Capital gains tax rate</t>
  </si>
  <si>
    <t xml:space="preserve">Tax rate on distributions</t>
  </si>
  <si>
    <t xml:space="preserve">Each component taxed at its own rate</t>
  </si>
  <si>
    <t xml:space="preserve">TRY THIS:  Book tax example: P0 160, P1 200, income 8 → pretax 30%, after-tax 21.75%   |   Set P1 below P0: price return negative, distribution return still positive</t>
  </si>
  <si>
    <t xml:space="preserve">2 · Arithmetic vs Geometric Mean</t>
  </si>
  <si>
    <t xml:space="preserve">Enter up to 8 periodic returns. Leave unused rows blank. Set how many periods make one year.</t>
  </si>
  <si>
    <t xml:space="preserve">Period</t>
  </si>
  <si>
    <t xml:space="preserve">Return</t>
  </si>
  <si>
    <t xml:space="preserve">Value of 100</t>
  </si>
  <si>
    <t xml:space="preserve">Start</t>
  </si>
  <si>
    <t xml:space="preserve">Periods used</t>
  </si>
  <si>
    <t xml:space="preserve">Periods per year</t>
  </si>
  <si>
    <t xml:space="preserve">Arithmetic mean</t>
  </si>
  <si>
    <t xml:space="preserve">Geometric mean per period</t>
  </si>
  <si>
    <t xml:space="preserve">Root = number of periods</t>
  </si>
  <si>
    <t xml:space="preserve">Annual return (root = years)</t>
  </si>
  <si>
    <t xml:space="preserve">Root = number of years = periods ÷ periods per year</t>
  </si>
  <si>
    <t xml:space="preserve">Arithmetic − geometric</t>
  </si>
  <si>
    <t xml:space="preserve">TRY THIS:  Book: −25%, +25% → arithmetic 0%, geometric −3.175%   |   Semiannual: 2%, 0.5%, −1%, 1.5% with 2 periods per year → 0.7435% per period, 1.49% per year   |   Make all returns equal: the gap disappears</t>
  </si>
  <si>
    <t xml:space="preserve">3 · Annualizing Returns</t>
  </si>
  <si>
    <t xml:space="preserve">Annualize by days held, or by the number of periods in a year. Compound — never multiply.</t>
  </si>
  <si>
    <t xml:space="preserve">A. By number of days</t>
  </si>
  <si>
    <t xml:space="preserve">Beginning value</t>
  </si>
  <si>
    <t xml:space="preserve">Ending value</t>
  </si>
  <si>
    <t xml:space="preserve">Days held</t>
  </si>
  <si>
    <t xml:space="preserve">Holding period return</t>
  </si>
  <si>
    <t xml:space="preserve">Annualized return</t>
  </si>
  <si>
    <t xml:space="preserve">Wrong: multiplied by 365/days</t>
  </si>
  <si>
    <t xml:space="preserve">B. By periods per year — which security is best?</t>
  </si>
  <si>
    <t xml:space="preserve">Security</t>
  </si>
  <si>
    <t xml:space="preserve">Period return</t>
  </si>
  <si>
    <t xml:space="preserve">Annualized</t>
  </si>
  <si>
    <t xml:space="preserve">A (monthly)</t>
  </si>
  <si>
    <t xml:space="preserve">B (quarterly)</t>
  </si>
  <si>
    <t xml:space="preserve">C (semiannual)</t>
  </si>
  <si>
    <t xml:space="preserve">Highest annualized</t>
  </si>
  <si>
    <t xml:space="preserve">TRY THIS:  500-day bill: 970 → 1,000 over 500 days → 2.25%   |   Quiz: −3% over 120 days (100 → 97) → −8.85%</t>
  </si>
  <si>
    <t xml:space="preserve">4 · Continuously Compounded Returns</t>
  </si>
  <si>
    <t xml:space="preserve">R(cc) = ln(ending / beginning). Continuous returns add across periods; ordinary returns compound.</t>
  </si>
  <si>
    <t xml:space="preserve">A. Multi-period values</t>
  </si>
  <si>
    <t xml:space="preserve">Value at t = 0</t>
  </si>
  <si>
    <t xml:space="preserve">Value at t = 1</t>
  </si>
  <si>
    <t xml:space="preserve">Value at t = 2</t>
  </si>
  <si>
    <t xml:space="preserve">R(cc) t0 → t1</t>
  </si>
  <si>
    <t xml:space="preserve">R(cc) t1 → t2</t>
  </si>
  <si>
    <t xml:space="preserve">Sum of the two</t>
  </si>
  <si>
    <t xml:space="preserve">R(cc) t0 → t2 directly</t>
  </si>
  <si>
    <t xml:space="preserve">Ordinary returns: sum vs compounded</t>
  </si>
  <si>
    <t xml:space="preserve">Ordinary returns do NOT add: compounding is needed</t>
  </si>
  <si>
    <t xml:space="preserve">B. Compounding frequency and present value</t>
  </si>
  <si>
    <t xml:space="preserve">Amount received in 1 year</t>
  </si>
  <si>
    <t xml:space="preserve">Stated annual rate</t>
  </si>
  <si>
    <t xml:space="preserve">Compounding</t>
  </si>
  <si>
    <t xml:space="preserve">Present value</t>
  </si>
  <si>
    <t xml:space="preserve">Annual</t>
  </si>
  <si>
    <t xml:space="preserve">Semiannual</t>
  </si>
  <si>
    <t xml:space="preserve">Quarterly</t>
  </si>
  <si>
    <t xml:space="preserve">Monthly</t>
  </si>
  <si>
    <t xml:space="preserve">Daily</t>
  </si>
  <si>
    <t xml:space="preserve">Continuous</t>
  </si>
  <si>
    <t xml:space="preserve">TRY THIS:  $100 → $120: change t1 to 120 with t0 = 100 → ln(1.2) = 18.232%   |   Quiz: $20 → $23 → 13.98%</t>
  </si>
  <si>
    <t xml:space="preserve">5 · Real, Excess, Gross and Net Returns</t>
  </si>
  <si>
    <t xml:space="preserve">Exact relationships use (1 + r); the approximations subtract.</t>
  </si>
  <si>
    <t xml:space="preserve">Measure</t>
  </si>
  <si>
    <t xml:space="preserve">Exact</t>
  </si>
  <si>
    <t xml:space="preserve">Approximation</t>
  </si>
  <si>
    <t xml:space="preserve">Nominal return</t>
  </si>
  <si>
    <t xml:space="preserve">Inflation</t>
  </si>
  <si>
    <t xml:space="preserve">Real return</t>
  </si>
  <si>
    <t xml:space="preserve">Investment return</t>
  </si>
  <si>
    <t xml:space="preserve">Benchmark return</t>
  </si>
  <si>
    <t xml:space="preserve">Excess return</t>
  </si>
  <si>
    <t xml:space="preserve">Gross vs net</t>
  </si>
  <si>
    <t xml:space="preserve">Total return before any costs</t>
  </si>
  <si>
    <t xml:space="preserve">Transaction costs (commissions)</t>
  </si>
  <si>
    <t xml:space="preserve">Management and admin fees</t>
  </si>
  <si>
    <t xml:space="preserve">Gross return</t>
  </si>
  <si>
    <t xml:space="preserve">After trading costs, before management fees</t>
  </si>
  <si>
    <t xml:space="preserve">Net return</t>
  </si>
  <si>
    <t xml:space="preserve">Purchasing power</t>
  </si>
  <si>
    <t xml:space="preserve">Amount invested</t>
  </si>
  <si>
    <t xml:space="preserve">Price per unit of goods today</t>
  </si>
  <si>
    <t xml:space="preserve">Units you can buy today</t>
  </si>
  <si>
    <t xml:space="preserve">Units you can buy in one year</t>
  </si>
  <si>
    <t xml:space="preserve">Increase in purchasing power</t>
  </si>
  <si>
    <t xml:space="preserve">TRY THIS:  Set inflation above the nominal return: the real return turns negative   |   Use today's FD rate and CPI inflation to find your real FD return</t>
  </si>
  <si>
    <t xml:space="preserve">6 · Leveraged Return</t>
  </si>
  <si>
    <t xml:space="preserve">Leveraged return = [rP(VE + VD) − rD·VD] / VE. Leverage magnifies gains and losses.</t>
  </si>
  <si>
    <t xml:space="preserve">Own capital, VE</t>
  </si>
  <si>
    <t xml:space="preserve">Amount borrowed, VD</t>
  </si>
  <si>
    <t xml:space="preserve">Borrowing rate, rD</t>
  </si>
  <si>
    <t xml:space="preserve">Portfolio return, rP</t>
  </si>
  <si>
    <t xml:space="preserve">Leveraged return</t>
  </si>
  <si>
    <t xml:space="preserve">Unleveraged return</t>
  </si>
  <si>
    <t xml:space="preserve">Book: 8% → 8.75%</t>
  </si>
  <si>
    <t xml:space="preserve">Book: −4% → −6.25%</t>
  </si>
  <si>
    <t xml:space="preserve">When rP = rD, leverage changes nothing</t>
  </si>
  <si>
    <t xml:space="preserve">Leverage ratio (VE + VD) / VE</t>
  </si>
  <si>
    <t xml:space="preserve">TRY THIS:  Increase borrowing to 800: how much worse is the −4% case?   |   Raise the borrowing rate above the portfolio return: leverage hurts even with a positive return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</si>
</sst>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;\(#,##0.00\);\-"/>
    <numFmt numFmtId="166" formatCode="0.00%;\(0.00%\);\-"/>
    <numFmt numFmtId="167" formatCode="0.0%"/>
    <numFmt numFmtId="168" formatCode="0.00%"/>
    <numFmt numFmtId="169" formatCode="0"/>
    <numFmt numFmtId="170" formatCode="0.0000%"/>
    <numFmt numFmtId="171" formatCode="#,##0.00"/>
    <numFmt numFmtId="172" formatCode="0.000%"/>
    <numFmt numFmtId="173" formatCode="#,##0"/>
    <numFmt numFmtId="174" formatCode="0.00"/>
    <numFmt numFmtId="175" formatCode="0.00\x"/>
    <numFmt numFmtId="176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FFFFFF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i val="true"/>
      <sz val="9"/>
      <color rgb="FF5B6B63"/>
      <name val="Arial"/>
      <family val="0"/>
      <charset val="1"/>
    </font>
    <font>
      <b val="true"/>
      <sz val="11"/>
      <color rgb="FF00543A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543A"/>
      <name val="Arial"/>
      <family val="0"/>
      <charset val="1"/>
    </font>
    <font>
      <b val="true"/>
      <sz val="9"/>
      <color rgb="FF007348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sz val="9.5"/>
      <color rgb="FF8A53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543A"/>
        <bgColor rgb="FF007348"/>
      </patternFill>
    </fill>
    <fill>
      <patternFill patternType="solid">
        <fgColor rgb="FF007348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E8F4EE"/>
        <bgColor rgb="FFFFF5E6"/>
      </patternFill>
    </fill>
    <fill>
      <patternFill patternType="solid">
        <fgColor rgb="FFFFF5E6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7348"/>
      </bottom>
      <diagonal/>
    </border>
    <border diagonalUp="false" diagonalDown="false">
      <left style="thin">
        <color rgb="FFBFDFCF"/>
      </left>
      <right style="thin">
        <color rgb="FFBFDFCF"/>
      </right>
      <top style="thin">
        <color rgb="FFBFDFCF"/>
      </top>
      <bottom style="thin">
        <color rgb="FFBFDF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2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26A00"/>
      <rgbColor rgb="FF800080"/>
      <rgbColor rgb="FF007348"/>
      <rgbColor rgb="FFBFDFCF"/>
      <rgbColor rgb="FF878787"/>
      <rgbColor rgb="FF9999FF"/>
      <rgbColor rgb="FF993366"/>
      <rgbColor rgb="FFFFF5E6"/>
      <rgbColor rgb="FFE8F4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63"/>
      <rgbColor rgb="FF969696"/>
      <rgbColor rgb="FF00543A"/>
      <rgbColor rgb="FF339966"/>
      <rgbColor rgb="FF003300"/>
      <rgbColor rgb="FF333300"/>
      <rgbColor rgb="FF8A5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Leveraged vs unleveraged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'6 Leverage'!B9</c:f>
              <c:strCache>
                <c:ptCount val="1"/>
                <c:pt idx="0">
                  <c:v>Leveraged return</c:v>
                </c:pt>
              </c:strCache>
            </c:strRef>
          </c:tx>
          <c:spPr>
            <a:solidFill>
              <a:srgbClr val="00734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 Leverage'!$A$10:$A$15</c:f>
              <c:strCache>
                <c:ptCount val="6"/>
                <c:pt idx="0">
                  <c:v>8.00%</c:v>
                </c:pt>
                <c:pt idx="1">
                  <c:v>-4.00%</c:v>
                </c:pt>
                <c:pt idx="2">
                  <c:v>0.00%</c:v>
                </c:pt>
                <c:pt idx="3">
                  <c:v>5.00%</c:v>
                </c:pt>
                <c:pt idx="4">
                  <c:v>15.00%</c:v>
                </c:pt>
                <c:pt idx="5">
                  <c:v>-15.00%</c:v>
                </c:pt>
              </c:strCache>
            </c:strRef>
          </c:cat>
          <c:val>
            <c:numRef>
              <c:f>'6 Leverage'!$B$10:$B$15</c:f>
              <c:numCache>
                <c:formatCode>0.00%;\(0.00%\);\-</c:formatCode>
                <c:ptCount val="6"/>
                <c:pt idx="0">
                  <c:v>0.0875</c:v>
                </c:pt>
                <c:pt idx="1">
                  <c:v>-0.0625</c:v>
                </c:pt>
                <c:pt idx="2">
                  <c:v>-0.0125</c:v>
                </c:pt>
                <c:pt idx="3">
                  <c:v>0.05</c:v>
                </c:pt>
                <c:pt idx="4">
                  <c:v>0.175</c:v>
                </c:pt>
                <c:pt idx="5">
                  <c:v>-0.2</c:v>
                </c:pt>
              </c:numCache>
            </c:numRef>
          </c:val>
        </c:ser>
        <c:ser>
          <c:idx val="1"/>
          <c:order val="1"/>
          <c:tx>
            <c:strRef>
              <c:f>'6 Leverage'!C9</c:f>
              <c:strCache>
                <c:ptCount val="1"/>
                <c:pt idx="0">
                  <c:v>Unleveraged return</c:v>
                </c:pt>
              </c:strCache>
            </c:strRef>
          </c:tx>
          <c:spPr>
            <a:solidFill>
              <a:srgbClr val="b26a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 Leverage'!$A$10:$A$15</c:f>
              <c:strCache>
                <c:ptCount val="6"/>
                <c:pt idx="0">
                  <c:v>8.00%</c:v>
                </c:pt>
                <c:pt idx="1">
                  <c:v>-4.00%</c:v>
                </c:pt>
                <c:pt idx="2">
                  <c:v>0.00%</c:v>
                </c:pt>
                <c:pt idx="3">
                  <c:v>5.00%</c:v>
                </c:pt>
                <c:pt idx="4">
                  <c:v>15.00%</c:v>
                </c:pt>
                <c:pt idx="5">
                  <c:v>-15.00%</c:v>
                </c:pt>
              </c:strCache>
            </c:strRef>
          </c:cat>
          <c:val>
            <c:numRef>
              <c:f>'6 Leverage'!$C$10:$C$15</c:f>
              <c:numCache>
                <c:formatCode>0.00%;\(0.00%\);\-</c:formatCode>
                <c:ptCount val="6"/>
                <c:pt idx="0">
                  <c:v>0.08</c:v>
                </c:pt>
                <c:pt idx="1">
                  <c:v>-0.04</c:v>
                </c:pt>
                <c:pt idx="2">
                  <c:v>0</c:v>
                </c:pt>
                <c:pt idx="3">
                  <c:v>0.05</c:v>
                </c:pt>
                <c:pt idx="4">
                  <c:v>0.15</c:v>
                </c:pt>
                <c:pt idx="5">
                  <c:v>-0.15</c:v>
                </c:pt>
              </c:numCache>
            </c:numRef>
          </c:val>
        </c:ser>
        <c:gapWidth val="150"/>
        <c:overlap val="0"/>
        <c:axId val="32691490"/>
        <c:axId val="82534481"/>
      </c:barChart>
      <c:catAx>
        <c:axId val="32691490"/>
        <c:scaling>
          <c:orientation val="minMax"/>
        </c:scaling>
        <c:delete val="0"/>
        <c:axPos val="b"/>
        <c:numFmt formatCode="0.0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534481"/>
        <c:crosses val="autoZero"/>
        <c:auto val="1"/>
        <c:lblAlgn val="ctr"/>
        <c:lblOffset val="100"/>
        <c:noMultiLvlLbl val="0"/>
      </c:catAx>
      <c:valAx>
        <c:axId val="8253448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69149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4</xdr:row>
      <xdr:rowOff>0</xdr:rowOff>
    </xdr:from>
    <xdr:to>
      <xdr:col>13</xdr:col>
      <xdr:colOff>398880</xdr:colOff>
      <xdr:row>16</xdr:row>
      <xdr:rowOff>43200</xdr:rowOff>
    </xdr:to>
    <xdr:graphicFrame>
      <xdr:nvGraphicFramePr>
        <xdr:cNvPr id="0" name="Chart 1"/>
        <xdr:cNvGraphicFramePr/>
      </xdr:nvGraphicFramePr>
      <xdr:xfrm>
        <a:off x="8787600" y="111456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D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4"/>
    <col collapsed="false" customWidth="true" hidden="false" outlineLevel="0" max="3" min="3" style="0" width="58"/>
    <col collapsed="false" customWidth="true" hidden="false" outlineLevel="0" max="4" min="4" style="0" width="4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2" customFormat="false" ht="27.75" hidden="false" customHeight="true" outlineLevel="0" collapsed="false">
      <c r="A2" s="2" t="s">
        <v>1</v>
      </c>
      <c r="B2" s="2"/>
      <c r="C2" s="2"/>
      <c r="D2" s="2"/>
    </row>
    <row r="3" customFormat="false" ht="30" hidden="false" customHeight="true" outlineLevel="0" collapsed="false">
      <c r="A3" s="3" t="s">
        <v>2</v>
      </c>
      <c r="B3" s="3"/>
      <c r="C3" s="3"/>
      <c r="D3" s="3"/>
    </row>
    <row r="5" customFormat="false" ht="15" hidden="false" customHeight="false" outlineLevel="0" collapsed="false">
      <c r="A5" s="4" t="s">
        <v>3</v>
      </c>
      <c r="B5" s="5"/>
      <c r="C5" s="5"/>
      <c r="D5" s="5"/>
    </row>
    <row r="6" customFormat="false" ht="15" hidden="false" customHeight="false" outlineLevel="0" collapsed="false">
      <c r="A6" s="6" t="s">
        <v>4</v>
      </c>
      <c r="B6" s="7" t="s">
        <v>5</v>
      </c>
      <c r="C6" s="6" t="s">
        <v>6</v>
      </c>
    </row>
    <row r="7" customFormat="false" ht="15" hidden="false" customHeight="false" outlineLevel="0" collapsed="false">
      <c r="A7" s="6" t="s">
        <v>7</v>
      </c>
      <c r="B7" s="8" t="s">
        <v>8</v>
      </c>
      <c r="C7" s="6" t="s">
        <v>9</v>
      </c>
    </row>
    <row r="8" customFormat="false" ht="15" hidden="false" customHeight="false" outlineLevel="0" collapsed="false">
      <c r="A8" s="6" t="s">
        <v>10</v>
      </c>
      <c r="B8" s="9" t="s">
        <v>11</v>
      </c>
      <c r="C8" s="6" t="s">
        <v>12</v>
      </c>
    </row>
    <row r="9" customFormat="false" ht="15" hidden="false" customHeight="false" outlineLevel="0" collapsed="false">
      <c r="A9" s="6" t="s">
        <v>13</v>
      </c>
      <c r="B9" s="10" t="s">
        <v>14</v>
      </c>
      <c r="C9" s="6" t="s">
        <v>15</v>
      </c>
    </row>
    <row r="11" customFormat="false" ht="15" hidden="false" customHeight="false" outlineLevel="0" collapsed="false">
      <c r="A11" s="4" t="s">
        <v>16</v>
      </c>
      <c r="B11" s="5"/>
      <c r="C11" s="5"/>
      <c r="D11" s="5"/>
    </row>
    <row r="12" customFormat="false" ht="15" hidden="false" customHeight="false" outlineLevel="0" collapsed="false">
      <c r="A12" s="11" t="s">
        <v>17</v>
      </c>
      <c r="B12" s="12" t="s">
        <v>18</v>
      </c>
      <c r="C12" s="12"/>
    </row>
    <row r="13" customFormat="false" ht="15" hidden="false" customHeight="false" outlineLevel="0" collapsed="false">
      <c r="A13" s="11" t="s">
        <v>19</v>
      </c>
      <c r="B13" s="12" t="s">
        <v>20</v>
      </c>
      <c r="C13" s="12"/>
    </row>
    <row r="14" customFormat="false" ht="15" hidden="false" customHeight="false" outlineLevel="0" collapsed="false">
      <c r="A14" s="11" t="s">
        <v>21</v>
      </c>
      <c r="B14" s="12" t="s">
        <v>22</v>
      </c>
      <c r="C14" s="12"/>
    </row>
    <row r="15" customFormat="false" ht="15" hidden="false" customHeight="false" outlineLevel="0" collapsed="false">
      <c r="A15" s="11" t="s">
        <v>23</v>
      </c>
      <c r="B15" s="12" t="s">
        <v>24</v>
      </c>
      <c r="C15" s="12"/>
    </row>
    <row r="16" customFormat="false" ht="15" hidden="false" customHeight="false" outlineLevel="0" collapsed="false">
      <c r="A16" s="11" t="s">
        <v>25</v>
      </c>
      <c r="B16" s="12" t="s">
        <v>26</v>
      </c>
      <c r="C16" s="12"/>
    </row>
    <row r="17" customFormat="false" ht="15" hidden="false" customHeight="false" outlineLevel="0" collapsed="false">
      <c r="A17" s="11" t="s">
        <v>27</v>
      </c>
      <c r="B17" s="12" t="s">
        <v>28</v>
      </c>
      <c r="C17" s="12"/>
    </row>
    <row r="19" customFormat="false" ht="15" hidden="false" customHeight="false" outlineLevel="0" collapsed="false">
      <c r="A19" s="13" t="s">
        <v>29</v>
      </c>
    </row>
  </sheetData>
  <mergeCells count="9">
    <mergeCell ref="A1:D1"/>
    <mergeCell ref="A2:D2"/>
    <mergeCell ref="A3:D3"/>
    <mergeCell ref="B12:C12"/>
    <mergeCell ref="B13:C13"/>
    <mergeCell ref="B14:C14"/>
    <mergeCell ref="B15:C15"/>
    <mergeCell ref="B16:C16"/>
    <mergeCell ref="B17:C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46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2" customFormat="false" ht="27.75" hidden="false" customHeight="true" outlineLevel="0" collapsed="false">
      <c r="A2" s="2" t="s">
        <v>30</v>
      </c>
      <c r="B2" s="2"/>
      <c r="C2" s="2"/>
      <c r="D2" s="2"/>
    </row>
    <row r="3" customFormat="false" ht="30" hidden="false" customHeight="true" outlineLevel="0" collapsed="false">
      <c r="A3" s="3" t="s">
        <v>31</v>
      </c>
      <c r="B3" s="3"/>
      <c r="C3" s="3"/>
      <c r="D3" s="3"/>
    </row>
    <row r="5" customFormat="false" ht="15" hidden="false" customHeight="false" outlineLevel="0" collapsed="false">
      <c r="A5" s="4" t="s">
        <v>32</v>
      </c>
      <c r="B5" s="5"/>
      <c r="C5" s="5"/>
      <c r="D5" s="5"/>
    </row>
    <row r="6" customFormat="false" ht="15" hidden="false" customHeight="false" outlineLevel="0" collapsed="false">
      <c r="A6" s="6" t="s">
        <v>33</v>
      </c>
      <c r="B6" s="14" t="n">
        <v>20</v>
      </c>
    </row>
    <row r="7" customFormat="false" ht="15" hidden="false" customHeight="false" outlineLevel="0" collapsed="false">
      <c r="A7" s="6" t="s">
        <v>34</v>
      </c>
      <c r="B7" s="14" t="n">
        <v>22</v>
      </c>
    </row>
    <row r="8" customFormat="false" ht="15" hidden="false" customHeight="false" outlineLevel="0" collapsed="false">
      <c r="A8" s="6" t="s">
        <v>35</v>
      </c>
      <c r="B8" s="14" t="n">
        <v>1</v>
      </c>
    </row>
    <row r="10" customFormat="false" ht="15" hidden="false" customHeight="false" outlineLevel="0" collapsed="false">
      <c r="A10" s="4" t="s">
        <v>36</v>
      </c>
      <c r="B10" s="5"/>
      <c r="C10" s="5"/>
      <c r="D10" s="5"/>
    </row>
    <row r="11" customFormat="false" ht="15" hidden="false" customHeight="false" outlineLevel="0" collapsed="false">
      <c r="A11" s="6" t="s">
        <v>37</v>
      </c>
      <c r="B11" s="15" t="n">
        <f aca="false">(B7-B6)/B6</f>
        <v>0.1</v>
      </c>
    </row>
    <row r="12" customFormat="false" ht="15" hidden="false" customHeight="false" outlineLevel="0" collapsed="false">
      <c r="A12" s="6" t="s">
        <v>38</v>
      </c>
      <c r="B12" s="15" t="n">
        <f aca="false">B8/B6</f>
        <v>0.05</v>
      </c>
      <c r="D12" s="16" t="s">
        <v>39</v>
      </c>
    </row>
    <row r="13" customFormat="false" ht="15" hidden="false" customHeight="false" outlineLevel="0" collapsed="false">
      <c r="A13" s="9" t="s">
        <v>40</v>
      </c>
      <c r="B13" s="17" t="n">
        <f aca="false">B11+B12</f>
        <v>0.15</v>
      </c>
    </row>
    <row r="15" customFormat="false" ht="15" hidden="false" customHeight="false" outlineLevel="0" collapsed="false">
      <c r="A15" s="4" t="s">
        <v>41</v>
      </c>
      <c r="B15" s="5"/>
      <c r="C15" s="5"/>
      <c r="D15" s="5"/>
    </row>
    <row r="16" customFormat="false" ht="15" hidden="false" customHeight="false" outlineLevel="0" collapsed="false">
      <c r="A16" s="6" t="s">
        <v>42</v>
      </c>
      <c r="B16" s="18" t="n">
        <v>0.25</v>
      </c>
    </row>
    <row r="17" customFormat="false" ht="15" hidden="false" customHeight="false" outlineLevel="0" collapsed="false">
      <c r="A17" s="6" t="s">
        <v>43</v>
      </c>
      <c r="B17" s="18" t="n">
        <v>0.4</v>
      </c>
    </row>
    <row r="18" customFormat="false" ht="15" hidden="false" customHeight="false" outlineLevel="0" collapsed="false">
      <c r="A18" s="9" t="s">
        <v>41</v>
      </c>
      <c r="B18" s="17" t="n">
        <f aca="false">B11*(1-B16)+B12*(1-B17)</f>
        <v>0.105</v>
      </c>
      <c r="D18" s="16" t="s">
        <v>44</v>
      </c>
    </row>
    <row r="20" customFormat="false" ht="45.75" hidden="false" customHeight="true" outlineLevel="0" collapsed="false">
      <c r="A20" s="19" t="s">
        <v>45</v>
      </c>
      <c r="B20" s="19"/>
      <c r="C20" s="19"/>
      <c r="D20" s="19"/>
    </row>
  </sheetData>
  <mergeCells count="4">
    <mergeCell ref="A1:D1"/>
    <mergeCell ref="A2:D2"/>
    <mergeCell ref="A3:D3"/>
    <mergeCell ref="A20:D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46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27.75" hidden="false" customHeight="true" outlineLevel="0" collapsed="false">
      <c r="A2" s="2" t="s">
        <v>46</v>
      </c>
      <c r="B2" s="2"/>
      <c r="C2" s="2"/>
      <c r="D2" s="2"/>
      <c r="E2" s="2"/>
    </row>
    <row r="3" customFormat="false" ht="30" hidden="false" customHeight="true" outlineLevel="0" collapsed="false">
      <c r="A3" s="3" t="s">
        <v>47</v>
      </c>
      <c r="B3" s="3"/>
      <c r="C3" s="3"/>
      <c r="D3" s="3"/>
      <c r="E3" s="3"/>
    </row>
    <row r="5" customFormat="false" ht="30" hidden="false" customHeight="true" outlineLevel="0" collapsed="false">
      <c r="A5" s="20" t="s">
        <v>48</v>
      </c>
      <c r="B5" s="20" t="s">
        <v>49</v>
      </c>
      <c r="C5" s="20" t="s">
        <v>50</v>
      </c>
    </row>
    <row r="6" customFormat="false" ht="15" hidden="false" customHeight="false" outlineLevel="0" collapsed="false">
      <c r="A6" s="6" t="s">
        <v>51</v>
      </c>
      <c r="C6" s="21" t="n">
        <v>100</v>
      </c>
    </row>
    <row r="7" customFormat="false" ht="15" hidden="false" customHeight="false" outlineLevel="0" collapsed="false">
      <c r="A7" s="6" t="n">
        <v>1</v>
      </c>
      <c r="B7" s="22" t="n">
        <v>-0.0934</v>
      </c>
      <c r="C7" s="21" t="n">
        <f aca="false">IF(ISNUMBER(B7),C6*(1+B7),C6)</f>
        <v>90.66</v>
      </c>
    </row>
    <row r="8" customFormat="false" ht="15" hidden="false" customHeight="false" outlineLevel="0" collapsed="false">
      <c r="A8" s="6" t="n">
        <v>2</v>
      </c>
      <c r="B8" s="22" t="n">
        <v>0.2345</v>
      </c>
      <c r="C8" s="21" t="n">
        <f aca="false">IF(ISNUMBER(B8),C7*(1+B8),C7)</f>
        <v>111.91977</v>
      </c>
    </row>
    <row r="9" customFormat="false" ht="15" hidden="false" customHeight="false" outlineLevel="0" collapsed="false">
      <c r="A9" s="6" t="n">
        <v>3</v>
      </c>
      <c r="B9" s="22" t="n">
        <v>0.0892</v>
      </c>
      <c r="C9" s="21" t="n">
        <f aca="false">IF(ISNUMBER(B9),C8*(1+B9),C8)</f>
        <v>121.903013484</v>
      </c>
    </row>
    <row r="10" customFormat="false" ht="15" hidden="false" customHeight="false" outlineLevel="0" collapsed="false">
      <c r="A10" s="6" t="n">
        <v>4</v>
      </c>
      <c r="B10" s="22"/>
      <c r="C10" s="21" t="n">
        <f aca="false">IF(ISNUMBER(B10),C9*(1+B10),C9)</f>
        <v>121.903013484</v>
      </c>
    </row>
    <row r="11" customFormat="false" ht="15" hidden="false" customHeight="false" outlineLevel="0" collapsed="false">
      <c r="A11" s="6" t="n">
        <v>5</v>
      </c>
      <c r="B11" s="22"/>
      <c r="C11" s="21" t="n">
        <f aca="false">IF(ISNUMBER(B11),C10*(1+B11),C10)</f>
        <v>121.903013484</v>
      </c>
    </row>
    <row r="12" customFormat="false" ht="15" hidden="false" customHeight="false" outlineLevel="0" collapsed="false">
      <c r="A12" s="6" t="n">
        <v>6</v>
      </c>
      <c r="B12" s="22"/>
      <c r="C12" s="21" t="n">
        <f aca="false">IF(ISNUMBER(B12),C11*(1+B12),C11)</f>
        <v>121.903013484</v>
      </c>
    </row>
    <row r="13" customFormat="false" ht="15" hidden="false" customHeight="false" outlineLevel="0" collapsed="false">
      <c r="A13" s="6" t="n">
        <v>7</v>
      </c>
      <c r="B13" s="22"/>
      <c r="C13" s="21" t="n">
        <f aca="false">IF(ISNUMBER(B13),C12*(1+B13),C12)</f>
        <v>121.903013484</v>
      </c>
    </row>
    <row r="14" customFormat="false" ht="15" hidden="false" customHeight="false" outlineLevel="0" collapsed="false">
      <c r="A14" s="6" t="n">
        <v>8</v>
      </c>
      <c r="B14" s="22"/>
      <c r="C14" s="21" t="n">
        <f aca="false">IF(ISNUMBER(B14),C13*(1+B14),C13)</f>
        <v>121.903013484</v>
      </c>
    </row>
    <row r="16" customFormat="false" ht="15" hidden="false" customHeight="false" outlineLevel="0" collapsed="false">
      <c r="A16" s="6" t="s">
        <v>52</v>
      </c>
      <c r="B16" s="23" t="n">
        <f aca="false">COUNT(B7:B14)</f>
        <v>3</v>
      </c>
    </row>
    <row r="17" customFormat="false" ht="15" hidden="false" customHeight="false" outlineLevel="0" collapsed="false">
      <c r="A17" s="6" t="s">
        <v>53</v>
      </c>
      <c r="B17" s="24" t="n">
        <v>1</v>
      </c>
    </row>
    <row r="18" customFormat="false" ht="15" hidden="false" customHeight="false" outlineLevel="0" collapsed="false">
      <c r="A18" s="9" t="s">
        <v>54</v>
      </c>
      <c r="B18" s="17" t="n">
        <f aca="false">IF(B16=0,0,AVERAGE(B7:B14))</f>
        <v>0.0767666666666667</v>
      </c>
    </row>
    <row r="19" customFormat="false" ht="15" hidden="false" customHeight="false" outlineLevel="0" collapsed="false">
      <c r="A19" s="9" t="s">
        <v>55</v>
      </c>
      <c r="B19" s="17" t="n">
        <f aca="false">IF(B16=0,0,(C14/C6)^(1/B16)-1)</f>
        <v>0.0682465048765908</v>
      </c>
      <c r="E19" s="16" t="s">
        <v>56</v>
      </c>
    </row>
    <row r="20" customFormat="false" ht="15" hidden="false" customHeight="false" outlineLevel="0" collapsed="false">
      <c r="A20" s="9" t="s">
        <v>57</v>
      </c>
      <c r="B20" s="17" t="n">
        <f aca="false">IF(B16=0,0,(C14/C6)^(B17/B16)-1)</f>
        <v>0.0682465048765908</v>
      </c>
      <c r="E20" s="16" t="s">
        <v>58</v>
      </c>
    </row>
    <row r="21" customFormat="false" ht="15" hidden="false" customHeight="false" outlineLevel="0" collapsed="false">
      <c r="A21" s="6" t="s">
        <v>59</v>
      </c>
      <c r="B21" s="15" t="n">
        <f aca="false">B18-B19</f>
        <v>0.00852016179007588</v>
      </c>
    </row>
    <row r="23" customFormat="false" ht="45.75" hidden="false" customHeight="true" outlineLevel="0" collapsed="false">
      <c r="A23" s="19" t="s">
        <v>60</v>
      </c>
      <c r="B23" s="19"/>
      <c r="C23" s="19"/>
      <c r="D23" s="19"/>
      <c r="E23" s="19"/>
    </row>
  </sheetData>
  <mergeCells count="4">
    <mergeCell ref="A1:E1"/>
    <mergeCell ref="A2:E2"/>
    <mergeCell ref="A3:E3"/>
    <mergeCell ref="A23:E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4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27.75" hidden="false" customHeight="true" outlineLevel="0" collapsed="false">
      <c r="A2" s="2" t="s">
        <v>61</v>
      </c>
      <c r="B2" s="2"/>
      <c r="C2" s="2"/>
      <c r="D2" s="2"/>
      <c r="E2" s="2"/>
    </row>
    <row r="3" customFormat="false" ht="30" hidden="false" customHeight="true" outlineLevel="0" collapsed="false">
      <c r="A3" s="3" t="s">
        <v>62</v>
      </c>
      <c r="B3" s="3"/>
      <c r="C3" s="3"/>
      <c r="D3" s="3"/>
      <c r="E3" s="3"/>
    </row>
    <row r="5" customFormat="false" ht="15" hidden="false" customHeight="false" outlineLevel="0" collapsed="false">
      <c r="A5" s="4" t="s">
        <v>63</v>
      </c>
      <c r="B5" s="5"/>
      <c r="C5" s="5"/>
      <c r="D5" s="5"/>
      <c r="E5" s="5"/>
    </row>
    <row r="6" customFormat="false" ht="15" hidden="false" customHeight="false" outlineLevel="0" collapsed="false">
      <c r="A6" s="6" t="s">
        <v>64</v>
      </c>
      <c r="B6" s="14" t="n">
        <v>100</v>
      </c>
    </row>
    <row r="7" customFormat="false" ht="15" hidden="false" customHeight="false" outlineLevel="0" collapsed="false">
      <c r="A7" s="6" t="s">
        <v>65</v>
      </c>
      <c r="B7" s="14" t="n">
        <v>100.75</v>
      </c>
    </row>
    <row r="8" customFormat="false" ht="15" hidden="false" customHeight="false" outlineLevel="0" collapsed="false">
      <c r="A8" s="6" t="s">
        <v>66</v>
      </c>
      <c r="B8" s="24" t="n">
        <v>90</v>
      </c>
    </row>
    <row r="9" customFormat="false" ht="15" hidden="false" customHeight="false" outlineLevel="0" collapsed="false">
      <c r="A9" s="6" t="s">
        <v>67</v>
      </c>
      <c r="B9" s="25" t="n">
        <f aca="false">B7/B6-1</f>
        <v>0.00750000000000006</v>
      </c>
    </row>
    <row r="10" customFormat="false" ht="15" hidden="false" customHeight="false" outlineLevel="0" collapsed="false">
      <c r="A10" s="9" t="s">
        <v>68</v>
      </c>
      <c r="B10" s="17" t="n">
        <f aca="false">(1+B9)^(365/B8)-1</f>
        <v>0.0307669855449411</v>
      </c>
    </row>
    <row r="11" customFormat="false" ht="15" hidden="false" customHeight="false" outlineLevel="0" collapsed="false">
      <c r="A11" s="6" t="s">
        <v>69</v>
      </c>
      <c r="B11" s="15" t="n">
        <f aca="false">B9*365/B8</f>
        <v>0.0304166666666669</v>
      </c>
    </row>
    <row r="13" customFormat="false" ht="15" hidden="false" customHeight="false" outlineLevel="0" collapsed="false">
      <c r="A13" s="4" t="s">
        <v>70</v>
      </c>
      <c r="B13" s="5"/>
      <c r="C13" s="5"/>
      <c r="D13" s="5"/>
      <c r="E13" s="5"/>
    </row>
    <row r="14" customFormat="false" ht="30" hidden="false" customHeight="true" outlineLevel="0" collapsed="false">
      <c r="A14" s="20" t="s">
        <v>71</v>
      </c>
      <c r="B14" s="20" t="s">
        <v>72</v>
      </c>
      <c r="C14" s="20" t="s">
        <v>53</v>
      </c>
      <c r="D14" s="20"/>
      <c r="E14" s="20" t="s">
        <v>73</v>
      </c>
    </row>
    <row r="15" customFormat="false" ht="15" hidden="false" customHeight="false" outlineLevel="0" collapsed="false">
      <c r="A15" s="9" t="s">
        <v>74</v>
      </c>
      <c r="B15" s="22" t="n">
        <v>0.005</v>
      </c>
      <c r="C15" s="24" t="n">
        <v>12</v>
      </c>
      <c r="E15" s="17" t="n">
        <f aca="false">(1+B15)^C15-1</f>
        <v>0.0616778118644983</v>
      </c>
    </row>
    <row r="16" customFormat="false" ht="15" hidden="false" customHeight="false" outlineLevel="0" collapsed="false">
      <c r="A16" s="9" t="s">
        <v>75</v>
      </c>
      <c r="B16" s="22" t="n">
        <v>0.015</v>
      </c>
      <c r="C16" s="24" t="n">
        <v>4</v>
      </c>
      <c r="E16" s="17" t="n">
        <f aca="false">(1+B16)^C16-1</f>
        <v>0.0613635506249997</v>
      </c>
    </row>
    <row r="17" customFormat="false" ht="15" hidden="false" customHeight="false" outlineLevel="0" collapsed="false">
      <c r="A17" s="9" t="s">
        <v>76</v>
      </c>
      <c r="B17" s="22" t="n">
        <v>0.03</v>
      </c>
      <c r="C17" s="24" t="n">
        <v>2</v>
      </c>
      <c r="E17" s="17" t="n">
        <f aca="false">(1+B17)^C17-1</f>
        <v>0.0609</v>
      </c>
    </row>
    <row r="18" customFormat="false" ht="15" hidden="false" customHeight="false" outlineLevel="0" collapsed="false">
      <c r="A18" s="6" t="s">
        <v>77</v>
      </c>
      <c r="E18" s="26" t="str">
        <f aca="false">INDEX(A15:A17,MATCH(MAX(E15:E17),E15:E17,0))</f>
        <v>A (monthly)</v>
      </c>
    </row>
    <row r="20" customFormat="false" ht="45.75" hidden="false" customHeight="true" outlineLevel="0" collapsed="false">
      <c r="A20" s="19" t="s">
        <v>78</v>
      </c>
      <c r="B20" s="19"/>
      <c r="C20" s="19"/>
      <c r="D20" s="19"/>
      <c r="E20" s="19"/>
    </row>
  </sheetData>
  <mergeCells count="4">
    <mergeCell ref="A1:E1"/>
    <mergeCell ref="A2:E2"/>
    <mergeCell ref="A3:E3"/>
    <mergeCell ref="A20:E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4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27.75" hidden="false" customHeight="true" outlineLevel="0" collapsed="false">
      <c r="A2" s="2" t="s">
        <v>79</v>
      </c>
      <c r="B2" s="2"/>
      <c r="C2" s="2"/>
      <c r="D2" s="2"/>
      <c r="E2" s="2"/>
    </row>
    <row r="3" customFormat="false" ht="30" hidden="false" customHeight="true" outlineLevel="0" collapsed="false">
      <c r="A3" s="3" t="s">
        <v>80</v>
      </c>
      <c r="B3" s="3"/>
      <c r="C3" s="3"/>
      <c r="D3" s="3"/>
      <c r="E3" s="3"/>
    </row>
    <row r="5" customFormat="false" ht="15" hidden="false" customHeight="false" outlineLevel="0" collapsed="false">
      <c r="A5" s="4" t="s">
        <v>81</v>
      </c>
      <c r="B5" s="5"/>
      <c r="C5" s="5"/>
      <c r="D5" s="5"/>
      <c r="E5" s="5"/>
    </row>
    <row r="6" customFormat="false" ht="15" hidden="false" customHeight="false" outlineLevel="0" collapsed="false">
      <c r="A6" s="6" t="s">
        <v>82</v>
      </c>
      <c r="B6" s="27" t="n">
        <v>1000</v>
      </c>
    </row>
    <row r="7" customFormat="false" ht="15" hidden="false" customHeight="false" outlineLevel="0" collapsed="false">
      <c r="A7" s="6" t="s">
        <v>83</v>
      </c>
      <c r="B7" s="27" t="n">
        <v>1150</v>
      </c>
    </row>
    <row r="8" customFormat="false" ht="15" hidden="false" customHeight="false" outlineLevel="0" collapsed="false">
      <c r="A8" s="6" t="s">
        <v>84</v>
      </c>
      <c r="B8" s="27" t="n">
        <v>1250</v>
      </c>
    </row>
    <row r="9" customFormat="false" ht="15" hidden="false" customHeight="false" outlineLevel="0" collapsed="false">
      <c r="A9" s="6" t="s">
        <v>85</v>
      </c>
      <c r="B9" s="28" t="n">
        <f aca="false">LN(B7/B6)</f>
        <v>0.139761942375159</v>
      </c>
    </row>
    <row r="10" customFormat="false" ht="15" hidden="false" customHeight="false" outlineLevel="0" collapsed="false">
      <c r="A10" s="6" t="s">
        <v>86</v>
      </c>
      <c r="B10" s="28" t="n">
        <f aca="false">LN(B8/B7)</f>
        <v>0.083381608939051</v>
      </c>
    </row>
    <row r="11" customFormat="false" ht="15" hidden="false" customHeight="false" outlineLevel="0" collapsed="false">
      <c r="A11" s="9" t="s">
        <v>87</v>
      </c>
      <c r="B11" s="29" t="n">
        <f aca="false">B9+B10</f>
        <v>0.22314355131421</v>
      </c>
    </row>
    <row r="12" customFormat="false" ht="15" hidden="false" customHeight="false" outlineLevel="0" collapsed="false">
      <c r="A12" s="9" t="s">
        <v>88</v>
      </c>
      <c r="B12" s="29" t="n">
        <f aca="false">LN(B8/B6)</f>
        <v>0.22314355131421</v>
      </c>
    </row>
    <row r="13" customFormat="false" ht="22.35" hidden="false" customHeight="false" outlineLevel="0" collapsed="false">
      <c r="A13" s="6" t="s">
        <v>89</v>
      </c>
      <c r="B13" s="15" t="n">
        <f aca="false">(B7/B6-1)+(B8/B7-1)</f>
        <v>0.23695652173913</v>
      </c>
      <c r="C13" s="15" t="n">
        <f aca="false">B8/B6-1</f>
        <v>0.25</v>
      </c>
      <c r="E13" s="16" t="s">
        <v>90</v>
      </c>
    </row>
    <row r="15" customFormat="false" ht="15" hidden="false" customHeight="false" outlineLevel="0" collapsed="false">
      <c r="A15" s="4" t="s">
        <v>91</v>
      </c>
      <c r="B15" s="5"/>
      <c r="C15" s="5"/>
      <c r="D15" s="5"/>
      <c r="E15" s="5"/>
    </row>
    <row r="16" customFormat="false" ht="15" hidden="false" customHeight="false" outlineLevel="0" collapsed="false">
      <c r="A16" s="6" t="s">
        <v>92</v>
      </c>
      <c r="B16" s="27" t="n">
        <v>1000</v>
      </c>
    </row>
    <row r="17" customFormat="false" ht="15" hidden="false" customHeight="false" outlineLevel="0" collapsed="false">
      <c r="A17" s="6" t="s">
        <v>93</v>
      </c>
      <c r="B17" s="22" t="n">
        <v>0.06</v>
      </c>
    </row>
    <row r="18" customFormat="false" ht="30" hidden="false" customHeight="true" outlineLevel="0" collapsed="false">
      <c r="A18" s="20" t="s">
        <v>94</v>
      </c>
      <c r="B18" s="20" t="s">
        <v>53</v>
      </c>
      <c r="C18" s="20" t="s">
        <v>95</v>
      </c>
    </row>
    <row r="19" customFormat="false" ht="15" hidden="false" customHeight="false" outlineLevel="0" collapsed="false">
      <c r="A19" s="6" t="s">
        <v>96</v>
      </c>
      <c r="B19" s="24" t="n">
        <v>1</v>
      </c>
      <c r="C19" s="21" t="n">
        <f aca="false">$B$16*(1+$B$17/B19)^(-B19)</f>
        <v>943.396226415094</v>
      </c>
    </row>
    <row r="20" customFormat="false" ht="15" hidden="false" customHeight="false" outlineLevel="0" collapsed="false">
      <c r="A20" s="6" t="s">
        <v>97</v>
      </c>
      <c r="B20" s="24" t="n">
        <v>2</v>
      </c>
      <c r="C20" s="21" t="n">
        <f aca="false">$B$16*(1+$B$17/B20)^(-B20)</f>
        <v>942.595909133754</v>
      </c>
    </row>
    <row r="21" customFormat="false" ht="15" hidden="false" customHeight="false" outlineLevel="0" collapsed="false">
      <c r="A21" s="6" t="s">
        <v>98</v>
      </c>
      <c r="B21" s="24" t="n">
        <v>4</v>
      </c>
      <c r="C21" s="21" t="n">
        <f aca="false">$B$16*(1+$B$17/B21)^(-B21)</f>
        <v>942.184230286724</v>
      </c>
    </row>
    <row r="22" customFormat="false" ht="15" hidden="false" customHeight="false" outlineLevel="0" collapsed="false">
      <c r="A22" s="6" t="s">
        <v>99</v>
      </c>
      <c r="B22" s="24" t="n">
        <v>12</v>
      </c>
      <c r="C22" s="21" t="n">
        <f aca="false">$B$16*(1+$B$17/B22)^(-B22)</f>
        <v>941.905339665919</v>
      </c>
    </row>
    <row r="23" customFormat="false" ht="15" hidden="false" customHeight="false" outlineLevel="0" collapsed="false">
      <c r="A23" s="6" t="s">
        <v>100</v>
      </c>
      <c r="B23" s="24" t="n">
        <v>365</v>
      </c>
      <c r="C23" s="21" t="n">
        <f aca="false">$B$16*(1+$B$17/B23)^(-B23)</f>
        <v>941.769177405043</v>
      </c>
    </row>
    <row r="24" customFormat="false" ht="15" hidden="false" customHeight="false" outlineLevel="0" collapsed="false">
      <c r="A24" s="6" t="s">
        <v>101</v>
      </c>
      <c r="C24" s="30" t="n">
        <f aca="false">B16*EXP(-B17)</f>
        <v>941.764533584249</v>
      </c>
    </row>
    <row r="26" customFormat="false" ht="45.75" hidden="false" customHeight="true" outlineLevel="0" collapsed="false">
      <c r="A26" s="19" t="s">
        <v>102</v>
      </c>
      <c r="B26" s="19"/>
      <c r="C26" s="19"/>
      <c r="D26" s="19"/>
      <c r="E26" s="19"/>
    </row>
  </sheetData>
  <mergeCells count="4">
    <mergeCell ref="A1:E1"/>
    <mergeCell ref="A2:E2"/>
    <mergeCell ref="A3:E3"/>
    <mergeCell ref="A26:E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4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27.75" hidden="false" customHeight="true" outlineLevel="0" collapsed="false">
      <c r="A2" s="2" t="s">
        <v>103</v>
      </c>
      <c r="B2" s="2"/>
      <c r="C2" s="2"/>
      <c r="D2" s="2"/>
      <c r="E2" s="2"/>
    </row>
    <row r="3" customFormat="false" ht="30" hidden="false" customHeight="true" outlineLevel="0" collapsed="false">
      <c r="A3" s="3" t="s">
        <v>104</v>
      </c>
      <c r="B3" s="3"/>
      <c r="C3" s="3"/>
      <c r="D3" s="3"/>
      <c r="E3" s="3"/>
    </row>
    <row r="5" customFormat="false" ht="30" hidden="false" customHeight="true" outlineLevel="0" collapsed="false">
      <c r="A5" s="20" t="s">
        <v>105</v>
      </c>
      <c r="B5" s="20" t="s">
        <v>106</v>
      </c>
      <c r="C5" s="20" t="s">
        <v>107</v>
      </c>
    </row>
    <row r="6" customFormat="false" ht="15" hidden="false" customHeight="false" outlineLevel="0" collapsed="false">
      <c r="A6" s="6" t="s">
        <v>108</v>
      </c>
      <c r="B6" s="22" t="n">
        <v>0.07</v>
      </c>
    </row>
    <row r="7" customFormat="false" ht="15" hidden="false" customHeight="false" outlineLevel="0" collapsed="false">
      <c r="A7" s="6" t="s">
        <v>109</v>
      </c>
      <c r="B7" s="22" t="n">
        <v>0.02</v>
      </c>
    </row>
    <row r="8" customFormat="false" ht="15" hidden="false" customHeight="false" outlineLevel="0" collapsed="false">
      <c r="A8" s="9" t="s">
        <v>110</v>
      </c>
      <c r="B8" s="17" t="n">
        <f aca="false">(1+B6)/(1+B7)-1</f>
        <v>0.0490196078431373</v>
      </c>
      <c r="C8" s="15" t="n">
        <f aca="false">B6-B7</f>
        <v>0.05</v>
      </c>
    </row>
    <row r="10" customFormat="false" ht="15" hidden="false" customHeight="false" outlineLevel="0" collapsed="false">
      <c r="A10" s="6" t="s">
        <v>111</v>
      </c>
      <c r="B10" s="22" t="n">
        <v>0.08</v>
      </c>
    </row>
    <row r="11" customFormat="false" ht="15" hidden="false" customHeight="false" outlineLevel="0" collapsed="false">
      <c r="A11" s="6" t="s">
        <v>112</v>
      </c>
      <c r="B11" s="22" t="n">
        <v>0.03</v>
      </c>
    </row>
    <row r="12" customFormat="false" ht="15" hidden="false" customHeight="false" outlineLevel="0" collapsed="false">
      <c r="A12" s="9" t="s">
        <v>113</v>
      </c>
      <c r="B12" s="17" t="n">
        <f aca="false">(1+B10)/(1+B11)-1</f>
        <v>0.0485436893203883</v>
      </c>
      <c r="C12" s="15" t="n">
        <f aca="false">B10-B11</f>
        <v>0.05</v>
      </c>
    </row>
    <row r="14" customFormat="false" ht="15" hidden="false" customHeight="false" outlineLevel="0" collapsed="false">
      <c r="A14" s="4" t="s">
        <v>114</v>
      </c>
      <c r="B14" s="5"/>
      <c r="C14" s="5"/>
      <c r="D14" s="5"/>
      <c r="E14" s="5"/>
    </row>
    <row r="15" customFormat="false" ht="15" hidden="false" customHeight="false" outlineLevel="0" collapsed="false">
      <c r="A15" s="6" t="s">
        <v>115</v>
      </c>
      <c r="B15" s="22" t="n">
        <v>0.12</v>
      </c>
    </row>
    <row r="16" customFormat="false" ht="15" hidden="false" customHeight="false" outlineLevel="0" collapsed="false">
      <c r="A16" s="6" t="s">
        <v>116</v>
      </c>
      <c r="B16" s="22" t="n">
        <v>0.005</v>
      </c>
    </row>
    <row r="17" customFormat="false" ht="15" hidden="false" customHeight="false" outlineLevel="0" collapsed="false">
      <c r="A17" s="6" t="s">
        <v>117</v>
      </c>
      <c r="B17" s="22" t="n">
        <v>0.015</v>
      </c>
    </row>
    <row r="18" customFormat="false" ht="15" hidden="false" customHeight="false" outlineLevel="0" collapsed="false">
      <c r="A18" s="9" t="s">
        <v>118</v>
      </c>
      <c r="B18" s="17" t="n">
        <f aca="false">B15-B16</f>
        <v>0.115</v>
      </c>
      <c r="E18" s="16" t="s">
        <v>119</v>
      </c>
    </row>
    <row r="19" customFormat="false" ht="15" hidden="false" customHeight="false" outlineLevel="0" collapsed="false">
      <c r="A19" s="9" t="s">
        <v>120</v>
      </c>
      <c r="B19" s="17" t="n">
        <f aca="false">B18-B17</f>
        <v>0.1</v>
      </c>
    </row>
    <row r="21" customFormat="false" ht="15" hidden="false" customHeight="false" outlineLevel="0" collapsed="false">
      <c r="A21" s="4" t="s">
        <v>121</v>
      </c>
      <c r="B21" s="5"/>
      <c r="C21" s="5"/>
      <c r="D21" s="5"/>
      <c r="E21" s="5"/>
    </row>
    <row r="22" customFormat="false" ht="15" hidden="false" customHeight="false" outlineLevel="0" collapsed="false">
      <c r="A22" s="6" t="s">
        <v>122</v>
      </c>
      <c r="B22" s="31" t="n">
        <v>1000</v>
      </c>
    </row>
    <row r="23" customFormat="false" ht="15" hidden="false" customHeight="false" outlineLevel="0" collapsed="false">
      <c r="A23" s="6" t="s">
        <v>123</v>
      </c>
      <c r="B23" s="32" t="n">
        <v>1</v>
      </c>
    </row>
    <row r="24" customFormat="false" ht="15" hidden="false" customHeight="false" outlineLevel="0" collapsed="false">
      <c r="A24" s="6" t="s">
        <v>124</v>
      </c>
      <c r="B24" s="33" t="n">
        <f aca="false">B22/B23</f>
        <v>1000</v>
      </c>
    </row>
    <row r="25" customFormat="false" ht="15" hidden="false" customHeight="false" outlineLevel="0" collapsed="false">
      <c r="A25" s="6" t="s">
        <v>125</v>
      </c>
      <c r="B25" s="33" t="n">
        <f aca="false">B22*(1+B6)/(B23*(1+B7))</f>
        <v>1049.01960784314</v>
      </c>
    </row>
    <row r="26" customFormat="false" ht="15" hidden="false" customHeight="false" outlineLevel="0" collapsed="false">
      <c r="A26" s="9" t="s">
        <v>126</v>
      </c>
      <c r="B26" s="17" t="n">
        <f aca="false">B25/B24-1</f>
        <v>0.0490196078431373</v>
      </c>
    </row>
    <row r="28" customFormat="false" ht="45.75" hidden="false" customHeight="true" outlineLevel="0" collapsed="false">
      <c r="A28" s="19" t="s">
        <v>127</v>
      </c>
      <c r="B28" s="19"/>
      <c r="C28" s="19"/>
      <c r="D28" s="19"/>
      <c r="E28" s="19"/>
    </row>
  </sheetData>
  <mergeCells count="4">
    <mergeCell ref="A1:E1"/>
    <mergeCell ref="A2:E2"/>
    <mergeCell ref="A3:E3"/>
    <mergeCell ref="A28:E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348"/>
    <pageSetUpPr fitToPage="false"/>
  </sheetPr>
  <dimension ref="A1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6"/>
    <col collapsed="false" customWidth="true" hidden="false" outlineLevel="0" max="4" min="4" style="0" width="4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27.75" hidden="false" customHeight="true" outlineLevel="0" collapsed="false">
      <c r="A2" s="2" t="s">
        <v>128</v>
      </c>
      <c r="B2" s="2"/>
      <c r="C2" s="2"/>
      <c r="D2" s="2"/>
      <c r="E2" s="2"/>
    </row>
    <row r="3" customFormat="false" ht="30" hidden="false" customHeight="true" outlineLevel="0" collapsed="false">
      <c r="A3" s="3" t="s">
        <v>129</v>
      </c>
      <c r="B3" s="3"/>
      <c r="C3" s="3"/>
      <c r="D3" s="3"/>
      <c r="E3" s="3"/>
    </row>
    <row r="5" customFormat="false" ht="15" hidden="false" customHeight="false" outlineLevel="0" collapsed="false">
      <c r="A5" s="6" t="s">
        <v>130</v>
      </c>
      <c r="B5" s="31" t="n">
        <v>800</v>
      </c>
    </row>
    <row r="6" customFormat="false" ht="15" hidden="false" customHeight="false" outlineLevel="0" collapsed="false">
      <c r="A6" s="6" t="s">
        <v>131</v>
      </c>
      <c r="B6" s="31" t="n">
        <v>200</v>
      </c>
    </row>
    <row r="7" customFormat="false" ht="15" hidden="false" customHeight="false" outlineLevel="0" collapsed="false">
      <c r="A7" s="6" t="s">
        <v>132</v>
      </c>
      <c r="B7" s="22" t="n">
        <v>0.05</v>
      </c>
    </row>
    <row r="9" customFormat="false" ht="30" hidden="false" customHeight="true" outlineLevel="0" collapsed="false">
      <c r="A9" s="20" t="s">
        <v>133</v>
      </c>
      <c r="B9" s="20" t="s">
        <v>134</v>
      </c>
      <c r="C9" s="20" t="s">
        <v>135</v>
      </c>
    </row>
    <row r="10" customFormat="false" ht="15" hidden="false" customHeight="false" outlineLevel="0" collapsed="false">
      <c r="A10" s="22" t="n">
        <v>0.08</v>
      </c>
      <c r="B10" s="17" t="n">
        <f aca="false">(A10*($B$5+$B$6)-$B$7*$B$6)/$B$5</f>
        <v>0.0875</v>
      </c>
      <c r="C10" s="15" t="n">
        <f aca="false">A10</f>
        <v>0.08</v>
      </c>
      <c r="E10" s="16" t="s">
        <v>136</v>
      </c>
    </row>
    <row r="11" customFormat="false" ht="15" hidden="false" customHeight="false" outlineLevel="0" collapsed="false">
      <c r="A11" s="22" t="n">
        <v>-0.04</v>
      </c>
      <c r="B11" s="17" t="n">
        <f aca="false">(A11*($B$5+$B$6)-$B$7*$B$6)/$B$5</f>
        <v>-0.0625</v>
      </c>
      <c r="C11" s="15" t="n">
        <f aca="false">A11</f>
        <v>-0.04</v>
      </c>
      <c r="E11" s="16" t="s">
        <v>137</v>
      </c>
    </row>
    <row r="12" customFormat="false" ht="15" hidden="false" customHeight="false" outlineLevel="0" collapsed="false">
      <c r="A12" s="22" t="n">
        <v>0</v>
      </c>
      <c r="B12" s="17" t="n">
        <f aca="false">(A12*($B$5+$B$6)-$B$7*$B$6)/$B$5</f>
        <v>-0.0125</v>
      </c>
      <c r="C12" s="15" t="n">
        <f aca="false">A12</f>
        <v>0</v>
      </c>
    </row>
    <row r="13" customFormat="false" ht="15" hidden="false" customHeight="false" outlineLevel="0" collapsed="false">
      <c r="A13" s="22" t="n">
        <v>0.05</v>
      </c>
      <c r="B13" s="17" t="n">
        <f aca="false">(A13*($B$5+$B$6)-$B$7*$B$6)/$B$5</f>
        <v>0.05</v>
      </c>
      <c r="C13" s="15" t="n">
        <f aca="false">A13</f>
        <v>0.05</v>
      </c>
      <c r="E13" s="16" t="s">
        <v>138</v>
      </c>
    </row>
    <row r="14" customFormat="false" ht="15" hidden="false" customHeight="false" outlineLevel="0" collapsed="false">
      <c r="A14" s="22" t="n">
        <v>0.15</v>
      </c>
      <c r="B14" s="17" t="n">
        <f aca="false">(A14*($B$5+$B$6)-$B$7*$B$6)/$B$5</f>
        <v>0.175</v>
      </c>
      <c r="C14" s="15" t="n">
        <f aca="false">A14</f>
        <v>0.15</v>
      </c>
    </row>
    <row r="15" customFormat="false" ht="15" hidden="false" customHeight="false" outlineLevel="0" collapsed="false">
      <c r="A15" s="22" t="n">
        <v>-0.15</v>
      </c>
      <c r="B15" s="17" t="n">
        <f aca="false">(A15*($B$5+$B$6)-$B$7*$B$6)/$B$5</f>
        <v>-0.2</v>
      </c>
      <c r="C15" s="15" t="n">
        <f aca="false">A15</f>
        <v>-0.15</v>
      </c>
    </row>
    <row r="17" customFormat="false" ht="15" hidden="false" customHeight="false" outlineLevel="0" collapsed="false">
      <c r="A17" s="6" t="s">
        <v>139</v>
      </c>
      <c r="B17" s="34" t="n">
        <f aca="false">(B5+B6)/B5</f>
        <v>1.25</v>
      </c>
    </row>
    <row r="19" customFormat="false" ht="45.75" hidden="false" customHeight="true" outlineLevel="0" collapsed="false">
      <c r="A19" s="19" t="s">
        <v>140</v>
      </c>
      <c r="B19" s="19"/>
      <c r="C19" s="19"/>
      <c r="D19" s="19"/>
      <c r="E19" s="19"/>
    </row>
  </sheetData>
  <mergeCells count="4">
    <mergeCell ref="A1:E1"/>
    <mergeCell ref="A2:E2"/>
    <mergeCell ref="A3:E3"/>
    <mergeCell ref="A19:E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2026-10-18T17:39:31Z</dcterms:created>
  <dc:creator>openpyxl</dc:creator>
  <dc:description/>
  <dc:language>en-US</dc:language>
  <cp:lastModifiedBy/>
  <dcterms:modified xsi:type="dcterms:W3CDTF">2026-10-18T17:39:52Z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