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Total Return" sheetId="2" state="visible" r:id="rId4"/>
    <sheet name="2 T-bill &amp; Rates" sheetId="3" state="visible" r:id="rId5"/>
    <sheet name="3 Currency" sheetId="4" state="visible" r:id="rId6"/>
    <sheet name="4 Arith vs Geo" sheetId="5" state="visible" r:id="rId7"/>
    <sheet name="5 Asset Allocatio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<sst xmlns="http://schemas.openxmlformats.org/spreadsheetml/2006/main" count="146" uniqueCount="139">
  <si>
    <t xml:space="preserve">RBei Classes  ·  CFA Level I  ·  Reading 2: Types of Financial Returns</t>
  </si>
  <si>
    <t xml:space="preserve">Returns Playground — Practice Workbook</t>
  </si>
  <si>
    <t xml:space="preserve">Change the inputs, watch the outputs move. Build intuition for every formula in Reading 2.</t>
  </si>
  <si>
    <t xml:space="preserve">How to use this workbook</t>
  </si>
  <si>
    <t xml:space="preserve">Yellow cell, blue number</t>
  </si>
  <si>
    <t xml:space="preserve">INPUT</t>
  </si>
  <si>
    <t xml:space="preserve">Change these freely. Every other number recalculates.</t>
  </si>
  <si>
    <t xml:space="preserve">Green shaded cell</t>
  </si>
  <si>
    <t xml:space="preserve">KEY OUTPUT</t>
  </si>
  <si>
    <t xml:space="preserve">The answer the exam asks for.</t>
  </si>
  <si>
    <t xml:space="preserve">White cell, black number</t>
  </si>
  <si>
    <t xml:space="preserve">CALCULATION</t>
  </si>
  <si>
    <t xml:space="preserve">Formula — do not type over it.</t>
  </si>
  <si>
    <t xml:space="preserve">Amber box</t>
  </si>
  <si>
    <t xml:space="preserve">TRY THIS</t>
  </si>
  <si>
    <t xml:space="preserve">Experiments to run. Predict the answer first, then change the input.</t>
  </si>
  <si>
    <t xml:space="preserve">Sheets in this workbook</t>
  </si>
  <si>
    <t xml:space="preserve">1 Total Return</t>
  </si>
  <si>
    <t xml:space="preserve">Holding period return: price return + capital distribution return</t>
  </si>
  <si>
    <t xml:space="preserve">2 T-bill &amp; Rates</t>
  </si>
  <si>
    <t xml:space="preserve">Annualizing, the rate–price seesaw, and why long bonds fall more</t>
  </si>
  <si>
    <t xml:space="preserve">3 Currency</t>
  </si>
  <si>
    <t xml:space="preserve">Domestic vs local return; why we multiply, not add</t>
  </si>
  <si>
    <t xml:space="preserve">4 Arith vs Geo</t>
  </si>
  <si>
    <t xml:space="preserve">Volatility drag: arithmetic vs geometric mean, ₹100 wealth path, outperformance</t>
  </si>
  <si>
    <t xml:space="preserve">5 Asset Allocation</t>
  </si>
  <si>
    <t xml:space="preserve">Portfolio returns as weighted averages; build your own mix</t>
  </si>
  <si>
    <t xml:space="preserve">Starting values reproduce the examples in the Reading 2 study notes so you can check your work.</t>
  </si>
  <si>
    <t xml:space="preserve">rbeiset.com  ·  +91 85839 05853  ·  Deepak Goyal, CFA, FRM</t>
  </si>
  <si>
    <t xml:space="preserve">1 · Holding Period (Total) Return</t>
  </si>
  <si>
    <t xml:space="preserve">r = (P1 − P0 + Income) / P0. Return is measured on what you invested: P0.</t>
  </si>
  <si>
    <t xml:space="preserve">Inputs</t>
  </si>
  <si>
    <t xml:space="preserve">Starting price, P0 (₹)</t>
  </si>
  <si>
    <t xml:space="preserve">Ending price, P1 (₹)</t>
  </si>
  <si>
    <t xml:space="preserve">Income received (dividend / coupon) (₹)</t>
  </si>
  <si>
    <t xml:space="preserve">Outputs</t>
  </si>
  <si>
    <t xml:space="preserve">Price return</t>
  </si>
  <si>
    <t xml:space="preserve">(P1 − P0) / P0 — capital appreciation</t>
  </si>
  <si>
    <t xml:space="preserve">Capital distribution return</t>
  </si>
  <si>
    <t xml:space="preserve">Income / P0</t>
  </si>
  <si>
    <t xml:space="preserve">Total return</t>
  </si>
  <si>
    <t xml:space="preserve">Price return + distribution return</t>
  </si>
  <si>
    <t xml:space="preserve">Share of return from price</t>
  </si>
  <si>
    <t xml:space="preserve">Wrong: dividing by P1 instead</t>
  </si>
  <si>
    <t xml:space="preserve">Classic mistake — the base must be the amount invested, P0.</t>
  </si>
  <si>
    <t xml:space="preserve">TRY THIS:  Set P1 = 90: price return turns negative, income still positive   |   Set Income = 0: a T-bill — all return is price return   |   Equity vs bond: make price change big &amp; income small, then reverse</t>
  </si>
  <si>
    <t xml:space="preserve">2 · T-bill Return, Annualizing &amp; the Rate–Price Seesaw</t>
  </si>
  <si>
    <t xml:space="preserve">Annualize by compounding: (1 + r)^(365/t) − 1. Rates up → prices down, and longer bonds fall much more.</t>
  </si>
  <si>
    <t xml:space="preserve">A. Return on a T-bill</t>
  </si>
  <si>
    <t xml:space="preserve">Face value ($)</t>
  </si>
  <si>
    <t xml:space="preserve">Price today ($)</t>
  </si>
  <si>
    <t xml:space="preserve">Days to maturity</t>
  </si>
  <si>
    <t xml:space="preserve">Days in year</t>
  </si>
  <si>
    <t xml:space="preserve">Holding period return</t>
  </si>
  <si>
    <t xml:space="preserve">Annualized return (compounded)</t>
  </si>
  <si>
    <t xml:space="preserve">Curriculum method</t>
  </si>
  <si>
    <t xml:space="preserve">Wrong: annualized by multiplying</t>
  </si>
  <si>
    <t xml:space="preserve">Difference (compounding effect)</t>
  </si>
  <si>
    <t xml:space="preserve">Interest on interest — ignored by simple multiplication</t>
  </si>
  <si>
    <t xml:space="preserve">B. What happens if the market rate changes?</t>
  </si>
  <si>
    <t xml:space="preserve">New annualized rate</t>
  </si>
  <si>
    <t xml:space="preserve">New period rate</t>
  </si>
  <si>
    <t xml:space="preserve">(1 + r annual)^(t/365) − 1</t>
  </si>
  <si>
    <t xml:space="preserve">New price</t>
  </si>
  <si>
    <t xml:space="preserve">Price change ($)</t>
  </si>
  <si>
    <t xml:space="preserve">Price change (%)</t>
  </si>
  <si>
    <t xml:space="preserve">C. Same rate change on a longer zero-coupon bond</t>
  </si>
  <si>
    <t xml:space="preserve">Maturity (years)</t>
  </si>
  <si>
    <t xml:space="preserve">Price at original rate (= T-bill's annualized rate)</t>
  </si>
  <si>
    <t xml:space="preserve">Price at new rate</t>
  </si>
  <si>
    <t xml:space="preserve">Longer maturity → more fixed cash flows discounted for longer → bigger fall</t>
  </si>
  <si>
    <t xml:space="preserve">Times bigger than the T-bill's % change</t>
  </si>
  <si>
    <t xml:space="preserve">TRY THIS:  Raise the new rate to 6%: watch the T-bill price fall further   |   Set the new rate below 3.5%: price rises (seesaw works both ways)   |   Change maturity to 30 years: how big is the fall now?</t>
  </si>
  <si>
    <t xml:space="preserve">3 · Domestic Currency Return</t>
  </si>
  <si>
    <t xml:space="preserve">R(DC) = (1 + R(FC)) × (1 + R(FX)) − 1.  Exchange rate S = domestic currency per 1 unit of foreign currency.</t>
  </si>
  <si>
    <t xml:space="preserve">Inputs  (default: US investor buying a UK share)</t>
  </si>
  <si>
    <t xml:space="preserve">Starting share price (foreign currency)</t>
  </si>
  <si>
    <t xml:space="preserve">Ending share price (foreign currency)</t>
  </si>
  <si>
    <t xml:space="preserve">Dividend received (foreign currency)</t>
  </si>
  <si>
    <t xml:space="preserve">Starting exchange rate, S0 (domestic per foreign)</t>
  </si>
  <si>
    <t xml:space="preserve">Ending exchange rate, S1 (domestic per foreign)</t>
  </si>
  <si>
    <t xml:space="preserve">Method 1 — convert everything to domestic currency</t>
  </si>
  <si>
    <t xml:space="preserve">Starting value (domestic)</t>
  </si>
  <si>
    <t xml:space="preserve">Ending value incl. dividend (domestic)</t>
  </si>
  <si>
    <t xml:space="preserve">Domestic currency return</t>
  </si>
  <si>
    <t xml:space="preserve">Method 2 — combine the two returns</t>
  </si>
  <si>
    <t xml:space="preserve">Local (foreign currency) return, R(FC)</t>
  </si>
  <si>
    <t xml:space="preserve">Currency return, R(FX)</t>
  </si>
  <si>
    <t xml:space="preserve">Negative = foreign currency weakened</t>
  </si>
  <si>
    <t xml:space="preserve">Domestic return = (1+R(FC))(1+R(FX)) − 1</t>
  </si>
  <si>
    <t xml:space="preserve">Check: Method 1 − Method 2</t>
  </si>
  <si>
    <t xml:space="preserve">Wrong: R(FC) + R(FX)</t>
  </si>
  <si>
    <t xml:space="preserve">Error from adding (cross term)</t>
  </si>
  <si>
    <t xml:space="preserve">Equals R(FC) × R(FX): the currency move also applies to the gain</t>
  </si>
  <si>
    <t xml:space="preserve">TRY THIS:  Indian investor in a US stock: prices 100 → 105, no dividend, S0 = 83, S1 = 86   |   Make S1 &gt; S0: foreign currency strengthens, domestic return beats local return   |   Set S1 = S0: no currency effect</t>
  </si>
  <si>
    <t xml:space="preserve">4 · Arithmetic vs Geometric Mean — Volatility Drag</t>
  </si>
  <si>
    <t xml:space="preserve">Enter up to 6 yearly returns. Leave unused years blank. Geometric = the return you actually experience.</t>
  </si>
  <si>
    <t xml:space="preserve">Year</t>
  </si>
  <si>
    <t xml:space="preserve">Stock return</t>
  </si>
  <si>
    <t xml:space="preserve">Index return</t>
  </si>
  <si>
    <t xml:space="preserve">₹100 in stock</t>
  </si>
  <si>
    <t xml:space="preserve">₹100 in index</t>
  </si>
  <si>
    <t xml:space="preserve">Start</t>
  </si>
  <si>
    <t xml:space="preserve">Results</t>
  </si>
  <si>
    <t xml:space="preserve">Stock</t>
  </si>
  <si>
    <t xml:space="preserve">Index</t>
  </si>
  <si>
    <t xml:space="preserve">Years used</t>
  </si>
  <si>
    <t xml:space="preserve">Arithmetic mean</t>
  </si>
  <si>
    <t xml:space="preserve">Geometric uses the wealth path:
(ending ÷ starting)^(1/n) − 1</t>
  </si>
  <si>
    <t xml:space="preserve">Geometric mean</t>
  </si>
  <si>
    <t xml:space="preserve">Volatility drag (arith − geo)</t>
  </si>
  <si>
    <t xml:space="preserve">Range (high − low)</t>
  </si>
  <si>
    <t xml:space="preserve">Ending value of ₹100</t>
  </si>
  <si>
    <t xml:space="preserve">Relative outperformance (compound basis)</t>
  </si>
  <si>
    <t xml:space="preserve">Return of A (geometric)</t>
  </si>
  <si>
    <t xml:space="preserve">Return of B (geometric)</t>
  </si>
  <si>
    <t xml:space="preserve">Outperformance (1+A)/(1+B) − 1</t>
  </si>
  <si>
    <t xml:space="preserve">Wrong: A − B</t>
  </si>
  <si>
    <t xml:space="preserve">TRY THIS:  Make the stock swing even more (+80%, −80%): watch the geometric mean collapse   |   Enter the same return every year: arithmetic = geometric (no volatility, no drag)   |   Add years 4–6 and see the gap widen</t>
  </si>
  <si>
    <t xml:space="preserve">5 · Asset Allocation &amp; Portfolio Expected Return</t>
  </si>
  <si>
    <t xml:space="preserve">Portfolio return = weighted average of asset-class returns. Change allocations or build your own mix in column G.</t>
  </si>
  <si>
    <t xml:space="preserve">Asset class</t>
  </si>
  <si>
    <t xml:space="preserve">Exp. capital appreciation</t>
  </si>
  <si>
    <t xml:space="preserve">Exp. capital distribution</t>
  </si>
  <si>
    <t xml:space="preserve">Allocation A</t>
  </si>
  <si>
    <t xml:space="preserve">Allocation B</t>
  </si>
  <si>
    <t xml:space="preserve">Allocation C</t>
  </si>
  <si>
    <t xml:space="preserve">Your mix</t>
  </si>
  <si>
    <t xml:space="preserve">Equities</t>
  </si>
  <si>
    <t xml:space="preserve">Bonds</t>
  </si>
  <si>
    <t xml:space="preserve">Cash (T-bills)</t>
  </si>
  <si>
    <t xml:space="preserve">Weights total</t>
  </si>
  <si>
    <t xml:space="preserve">Must equal 100% →</t>
  </si>
  <si>
    <t xml:space="preserve">Portfolio results</t>
  </si>
  <si>
    <t xml:space="preserve">Capital appreciation</t>
  </si>
  <si>
    <t xml:space="preserve">Capital distribution</t>
  </si>
  <si>
    <t xml:space="preserve">Income share of total</t>
  </si>
  <si>
    <t xml:space="preserve">Retired investor needing income → Allocation C: the only mix where income exceeds price return. Higher total return (A) comes mostly from volatile price return.</t>
  </si>
  <si>
    <t xml:space="preserve">TRY THIS:  Design a mix for a 25-year-old saving for 30 years   |   Find a mix where income is at least 4.0%   |   Change bond distribution to 7%: how does Allocation C change?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</si>
</sst>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.00%;\(0.00%\);\-"/>
    <numFmt numFmtId="167" formatCode="0.0%"/>
    <numFmt numFmtId="168" formatCode="0"/>
    <numFmt numFmtId="169" formatCode="0.0000%"/>
    <numFmt numFmtId="170" formatCode="#,##0.00;\(#,##0.00\);\-"/>
    <numFmt numFmtId="171" formatCode="0.0\x"/>
    <numFmt numFmtId="172" formatCode="0.0000"/>
    <numFmt numFmtId="173" formatCode="#,##0.0000"/>
    <numFmt numFmtId="174" formatCode="0.000000"/>
    <numFmt numFmtId="175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5B6B63"/>
      <name val="Arial"/>
      <family val="0"/>
      <charset val="1"/>
    </font>
    <font>
      <b val="true"/>
      <sz val="11"/>
      <color rgb="FF00543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543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007348"/>
      <name val="Arial"/>
      <family val="0"/>
      <charset val="1"/>
    </font>
    <font>
      <sz val="10"/>
      <color rgb="FF000000"/>
      <name val="Arial"/>
      <family val="0"/>
      <charset val="1"/>
    </font>
    <font>
      <sz val="9.5"/>
      <color rgb="FF8A53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543A"/>
        <bgColor rgb="FF007348"/>
      </patternFill>
    </fill>
    <fill>
      <patternFill patternType="solid">
        <fgColor rgb="FF007348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E8F4EE"/>
        <bgColor rgb="FFFFF5E6"/>
      </patternFill>
    </fill>
    <fill>
      <patternFill patternType="solid">
        <fgColor rgb="FFFFF5E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7348"/>
      </bottom>
      <diagonal/>
    </border>
    <border diagonalUp="false" diagonalDown="false">
      <left style="thin">
        <color rgb="FFBFDFCF"/>
      </left>
      <right style="thin">
        <color rgb="FFBFDFCF"/>
      </right>
      <top style="thin">
        <color rgb="FFBFDFCF"/>
      </top>
      <bottom style="thin">
        <color rgb="FFBFDF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07348"/>
      <rgbColor rgb="FFBFDFCF"/>
      <rgbColor rgb="FF878787"/>
      <rgbColor rgb="FF9999FF"/>
      <rgbColor rgb="FF993366"/>
      <rgbColor rgb="FFFFF5E6"/>
      <rgbColor rgb="FFE8F4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3"/>
      <rgbColor rgb="FF969696"/>
      <rgbColor rgb="FF00543A"/>
      <rgbColor rgb="FF339966"/>
      <rgbColor rgb="FF003300"/>
      <rgbColor rgb="FF333300"/>
      <rgbColor rgb="FF8A5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Growth of ₹100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'4 Arith vs Geo'!E5</c:f>
              <c:strCache>
                <c:ptCount val="1"/>
                <c:pt idx="0">
                  <c:v>₹100 in stock</c:v>
                </c:pt>
              </c:strCache>
            </c:strRef>
          </c:tx>
          <c:spPr>
            <a:solidFill>
              <a:srgbClr val="b26a00"/>
            </a:solidFill>
            <a:ln w="28080">
              <a:solidFill>
                <a:srgbClr val="b26a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 Arith vs Geo'!$A$6:$A$12</c:f>
              <c:strCache>
                <c:ptCount val="7"/>
                <c:pt idx="0">
                  <c:v>Start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strCache>
            </c:strRef>
          </c:cat>
          <c:val>
            <c:numRef>
              <c:f>'4 Arith vs Geo'!$E$6:$E$12</c:f>
              <c:numCache>
                <c:formatCode>#,##0.00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75</c:v>
                </c:pt>
                <c:pt idx="3">
                  <c:v>86.25</c:v>
                </c:pt>
                <c:pt idx="4">
                  <c:v>86.25</c:v>
                </c:pt>
                <c:pt idx="5">
                  <c:v>86.25</c:v>
                </c:pt>
                <c:pt idx="6">
                  <c:v>86.25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 Arith vs Geo'!F5</c:f>
              <c:strCache>
                <c:ptCount val="1"/>
                <c:pt idx="0">
                  <c:v>₹100 in index</c:v>
                </c:pt>
              </c:strCache>
            </c:strRef>
          </c:tx>
          <c:spPr>
            <a:solidFill>
              <a:srgbClr val="007348"/>
            </a:solidFill>
            <a:ln w="28080">
              <a:solidFill>
                <a:srgbClr val="0073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 Arith vs Geo'!$A$6:$A$12</c:f>
              <c:strCache>
                <c:ptCount val="7"/>
                <c:pt idx="0">
                  <c:v>Start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strCache>
            </c:strRef>
          </c:cat>
          <c:val>
            <c:numRef>
              <c:f>'4 Arith vs Geo'!$F$6:$F$12</c:f>
              <c:numCache>
                <c:formatCode>#,##0.00</c:formatCode>
                <c:ptCount val="7"/>
                <c:pt idx="0">
                  <c:v>100</c:v>
                </c:pt>
                <c:pt idx="1">
                  <c:v>110</c:v>
                </c:pt>
                <c:pt idx="2">
                  <c:v>99</c:v>
                </c:pt>
                <c:pt idx="3">
                  <c:v>101.97</c:v>
                </c:pt>
                <c:pt idx="4">
                  <c:v>101.97</c:v>
                </c:pt>
                <c:pt idx="5">
                  <c:v>101.97</c:v>
                </c:pt>
                <c:pt idx="6">
                  <c:v>101.97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0799700"/>
        <c:axId val="64629351"/>
      </c:lineChart>
      <c:catAx>
        <c:axId val="6079970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 (0 = start)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629351"/>
        <c:crosses val="autoZero"/>
        <c:auto val="1"/>
        <c:lblAlgn val="ctr"/>
        <c:lblOffset val="100"/>
        <c:noMultiLvlLbl val="0"/>
      </c:catAx>
      <c:valAx>
        <c:axId val="646293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Value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79970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Return by source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"Capital appreciation"</c:f>
              <c:strCache>
                <c:ptCount val="1"/>
                <c:pt idx="0">
                  <c:v>Capital appreciation</c:v>
                </c:pt>
              </c:strCache>
            </c:strRef>
          </c:tx>
          <c:spPr>
            <a:solidFill>
              <a:srgbClr val="b26a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 Asset Allocation'!$D$5:$G$5</c:f>
              <c:multiLvlStrCache>
                <c:ptCount val="1"/>
                <c:lvl>
                  <c:pt idx="0">
                    <c:v>Your mix</c:v>
                  </c:pt>
                </c:lvl>
                <c:lvl>
                  <c:pt idx="0">
                    <c:v>Allocation C</c:v>
                  </c:pt>
                </c:lvl>
                <c:lvl>
                  <c:pt idx="0">
                    <c:v>Allocation B</c:v>
                  </c:pt>
                </c:lvl>
                <c:lvl>
                  <c:pt idx="0">
                    <c:v>Allocation A</c:v>
                  </c:pt>
                </c:lvl>
              </c:multiLvlStrCache>
            </c:multiLvlStrRef>
          </c:cat>
          <c:val>
            <c:numRef>
              <c:f>'5 Asset Allocation'!$D$11:$G$11</c:f>
              <c:numCache>
                <c:formatCode>0.00%;\(0.00%\);\-</c:formatCode>
                <c:ptCount val="4"/>
                <c:pt idx="0">
                  <c:v>0.0685</c:v>
                </c:pt>
                <c:pt idx="1">
                  <c:v>0.04975</c:v>
                </c:pt>
                <c:pt idx="2">
                  <c:v>0.0345</c:v>
                </c:pt>
                <c:pt idx="3">
                  <c:v>0.027</c:v>
                </c:pt>
              </c:numCache>
            </c:numRef>
          </c:val>
        </c:ser>
        <c:ser>
          <c:idx val="1"/>
          <c:order val="1"/>
          <c:tx>
            <c:strRef>
              <c:f>"Capital distribution"</c:f>
              <c:strCache>
                <c:ptCount val="1"/>
                <c:pt idx="0">
                  <c:v>Capital distribution</c:v>
                </c:pt>
              </c:strCache>
            </c:strRef>
          </c:tx>
          <c:spPr>
            <a:solidFill>
              <a:srgbClr val="00734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 Asset Allocation'!$D$5:$G$5</c:f>
              <c:multiLvlStrCache>
                <c:ptCount val="1"/>
                <c:lvl>
                  <c:pt idx="0">
                    <c:v>Your mix</c:v>
                  </c:pt>
                </c:lvl>
                <c:lvl>
                  <c:pt idx="0">
                    <c:v>Allocation C</c:v>
                  </c:pt>
                </c:lvl>
                <c:lvl>
                  <c:pt idx="0">
                    <c:v>Allocation B</c:v>
                  </c:pt>
                </c:lvl>
                <c:lvl>
                  <c:pt idx="0">
                    <c:v>Allocation A</c:v>
                  </c:pt>
                </c:lvl>
              </c:multiLvlStrCache>
            </c:multiLvlStrRef>
          </c:cat>
          <c:val>
            <c:numRef>
              <c:f>'5 Asset Allocation'!$D$12:$G$12</c:f>
              <c:numCache>
                <c:formatCode>0.00%;\(0.00%\);\-</c:formatCode>
                <c:ptCount val="4"/>
                <c:pt idx="0">
                  <c:v>0.03175</c:v>
                </c:pt>
                <c:pt idx="1">
                  <c:v>0.03675</c:v>
                </c:pt>
                <c:pt idx="2">
                  <c:v>0.0395</c:v>
                </c:pt>
                <c:pt idx="3">
                  <c:v>0.0415</c:v>
                </c:pt>
              </c:numCache>
            </c:numRef>
          </c:val>
        </c:ser>
        <c:gapWidth val="150"/>
        <c:overlap val="100"/>
        <c:axId val="31802824"/>
        <c:axId val="54380602"/>
      </c:barChart>
      <c:catAx>
        <c:axId val="31802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380602"/>
        <c:crosses val="autoZero"/>
        <c:auto val="1"/>
        <c:lblAlgn val="ctr"/>
        <c:lblOffset val="100"/>
        <c:noMultiLvlLbl val="0"/>
      </c:catAx>
      <c:valAx>
        <c:axId val="5438060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Expected return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8028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15</xdr:col>
      <xdr:colOff>147600</xdr:colOff>
      <xdr:row>18</xdr:row>
      <xdr:rowOff>32760</xdr:rowOff>
    </xdr:to>
    <xdr:graphicFrame>
      <xdr:nvGraphicFramePr>
        <xdr:cNvPr id="0" name="Chart 1"/>
        <xdr:cNvGraphicFramePr/>
      </xdr:nvGraphicFramePr>
      <xdr:xfrm>
        <a:off x="7941960" y="111456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16</xdr:col>
      <xdr:colOff>507600</xdr:colOff>
      <xdr:row>16</xdr:row>
      <xdr:rowOff>185040</xdr:rowOff>
    </xdr:to>
    <xdr:graphicFrame>
      <xdr:nvGraphicFramePr>
        <xdr:cNvPr id="1" name="Chart 1"/>
        <xdr:cNvGraphicFramePr/>
      </xdr:nvGraphicFramePr>
      <xdr:xfrm>
        <a:off x="8012520" y="11145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50"/>
    <col collapsed="false" customWidth="true" hidden="false" outlineLevel="0" max="6" min="4" style="0" width="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0" hidden="false" customHeight="true" outlineLevel="0" collapsed="false">
      <c r="A3" s="3" t="s">
        <v>2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</v>
      </c>
      <c r="B5" s="5"/>
      <c r="C5" s="5"/>
      <c r="D5" s="5"/>
      <c r="E5" s="5"/>
      <c r="F5" s="5"/>
    </row>
    <row r="6" customFormat="false" ht="15" hidden="false" customHeight="false" outlineLevel="0" collapsed="false">
      <c r="A6" s="6" t="s">
        <v>4</v>
      </c>
      <c r="B6" s="7" t="s">
        <v>5</v>
      </c>
      <c r="C6" s="6" t="s">
        <v>6</v>
      </c>
    </row>
    <row r="7" customFormat="false" ht="15" hidden="false" customHeight="false" outlineLevel="0" collapsed="false">
      <c r="A7" s="6" t="s">
        <v>7</v>
      </c>
      <c r="B7" s="8" t="s">
        <v>8</v>
      </c>
      <c r="C7" s="6" t="s">
        <v>9</v>
      </c>
    </row>
    <row r="8" customFormat="false" ht="15" hidden="false" customHeight="false" outlineLevel="0" collapsed="false">
      <c r="A8" s="6" t="s">
        <v>10</v>
      </c>
      <c r="B8" s="9" t="s">
        <v>11</v>
      </c>
      <c r="C8" s="6" t="s">
        <v>12</v>
      </c>
    </row>
    <row r="9" customFormat="false" ht="15" hidden="false" customHeight="false" outlineLevel="0" collapsed="false">
      <c r="A9" s="6" t="s">
        <v>13</v>
      </c>
      <c r="B9" s="10" t="s">
        <v>14</v>
      </c>
      <c r="C9" s="6" t="s">
        <v>15</v>
      </c>
    </row>
    <row r="11" customFormat="false" ht="15" hidden="false" customHeight="false" outlineLevel="0" collapsed="false">
      <c r="A11" s="4" t="s">
        <v>16</v>
      </c>
      <c r="B11" s="5"/>
      <c r="C11" s="5"/>
      <c r="D11" s="5"/>
      <c r="E11" s="5"/>
      <c r="F11" s="5"/>
    </row>
    <row r="12" customFormat="false" ht="15" hidden="false" customHeight="false" outlineLevel="0" collapsed="false">
      <c r="A12" s="11" t="s">
        <v>17</v>
      </c>
      <c r="B12" s="12" t="s">
        <v>18</v>
      </c>
      <c r="C12" s="12"/>
    </row>
    <row r="13" customFormat="false" ht="15" hidden="false" customHeight="false" outlineLevel="0" collapsed="false">
      <c r="A13" s="11" t="s">
        <v>19</v>
      </c>
      <c r="B13" s="12" t="s">
        <v>20</v>
      </c>
      <c r="C13" s="12"/>
    </row>
    <row r="14" customFormat="false" ht="15" hidden="false" customHeight="false" outlineLevel="0" collapsed="false">
      <c r="A14" s="11" t="s">
        <v>21</v>
      </c>
      <c r="B14" s="12" t="s">
        <v>22</v>
      </c>
      <c r="C14" s="12"/>
    </row>
    <row r="15" customFormat="false" ht="15" hidden="false" customHeight="false" outlineLevel="0" collapsed="false">
      <c r="A15" s="11" t="s">
        <v>23</v>
      </c>
      <c r="B15" s="12" t="s">
        <v>24</v>
      </c>
      <c r="C15" s="12"/>
    </row>
    <row r="16" customFormat="false" ht="15" hidden="false" customHeight="false" outlineLevel="0" collapsed="false">
      <c r="A16" s="11" t="s">
        <v>25</v>
      </c>
      <c r="B16" s="12" t="s">
        <v>26</v>
      </c>
      <c r="C16" s="12"/>
    </row>
    <row r="18" customFormat="false" ht="15" hidden="false" customHeight="true" outlineLevel="0" collapsed="false">
      <c r="A18" s="3" t="s">
        <v>27</v>
      </c>
      <c r="B18" s="3"/>
      <c r="C18" s="3"/>
    </row>
    <row r="20" customFormat="false" ht="15" hidden="false" customHeight="false" outlineLevel="0" collapsed="false">
      <c r="A20" s="13" t="s">
        <v>28</v>
      </c>
    </row>
  </sheetData>
  <mergeCells count="9">
    <mergeCell ref="A1:F1"/>
    <mergeCell ref="A2:F2"/>
    <mergeCell ref="A3:F3"/>
    <mergeCell ref="B12:C12"/>
    <mergeCell ref="B13:C13"/>
    <mergeCell ref="B14:C14"/>
    <mergeCell ref="B15:C15"/>
    <mergeCell ref="B16:C16"/>
    <mergeCell ref="A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4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29</v>
      </c>
      <c r="B2" s="2"/>
      <c r="C2" s="2"/>
      <c r="D2" s="2"/>
    </row>
    <row r="3" customFormat="false" ht="30" hidden="false" customHeight="true" outlineLevel="0" collapsed="false">
      <c r="A3" s="3" t="s">
        <v>30</v>
      </c>
      <c r="B3" s="3"/>
      <c r="C3" s="3"/>
      <c r="D3" s="3"/>
    </row>
    <row r="5" customFormat="false" ht="15" hidden="false" customHeight="false" outlineLevel="0" collapsed="false">
      <c r="A5" s="4" t="s">
        <v>31</v>
      </c>
      <c r="B5" s="5"/>
      <c r="C5" s="5"/>
      <c r="D5" s="5"/>
    </row>
    <row r="6" customFormat="false" ht="15" hidden="false" customHeight="false" outlineLevel="0" collapsed="false">
      <c r="A6" s="6" t="s">
        <v>32</v>
      </c>
      <c r="B6" s="14" t="n">
        <v>100</v>
      </c>
    </row>
    <row r="7" customFormat="false" ht="15" hidden="false" customHeight="false" outlineLevel="0" collapsed="false">
      <c r="A7" s="6" t="s">
        <v>33</v>
      </c>
      <c r="B7" s="14" t="n">
        <v>110</v>
      </c>
    </row>
    <row r="8" customFormat="false" ht="15" hidden="false" customHeight="false" outlineLevel="0" collapsed="false">
      <c r="A8" s="6" t="s">
        <v>34</v>
      </c>
      <c r="B8" s="14" t="n">
        <v>2</v>
      </c>
    </row>
    <row r="10" customFormat="false" ht="15" hidden="false" customHeight="false" outlineLevel="0" collapsed="false">
      <c r="A10" s="4" t="s">
        <v>35</v>
      </c>
      <c r="B10" s="5"/>
      <c r="C10" s="5"/>
      <c r="D10" s="5"/>
    </row>
    <row r="11" customFormat="false" ht="15" hidden="false" customHeight="false" outlineLevel="0" collapsed="false">
      <c r="A11" s="6" t="s">
        <v>36</v>
      </c>
      <c r="B11" s="15" t="n">
        <f aca="false">(B7-B6)/B6</f>
        <v>0.1</v>
      </c>
      <c r="D11" s="16" t="s">
        <v>37</v>
      </c>
    </row>
    <row r="12" customFormat="false" ht="15" hidden="false" customHeight="false" outlineLevel="0" collapsed="false">
      <c r="A12" s="6" t="s">
        <v>38</v>
      </c>
      <c r="B12" s="15" t="n">
        <f aca="false">B8/B6</f>
        <v>0.02</v>
      </c>
      <c r="D12" s="16" t="s">
        <v>39</v>
      </c>
    </row>
    <row r="13" customFormat="false" ht="15" hidden="false" customHeight="false" outlineLevel="0" collapsed="false">
      <c r="A13" s="6" t="s">
        <v>40</v>
      </c>
      <c r="B13" s="17" t="n">
        <f aca="false">(B7-B6+B8)/B6</f>
        <v>0.12</v>
      </c>
      <c r="D13" s="16" t="s">
        <v>41</v>
      </c>
    </row>
    <row r="14" customFormat="false" ht="15" hidden="false" customHeight="false" outlineLevel="0" collapsed="false">
      <c r="A14" s="6" t="s">
        <v>42</v>
      </c>
      <c r="B14" s="18" t="n">
        <f aca="false">IF(B13=0,0,B11/B13)</f>
        <v>0.833333333333333</v>
      </c>
    </row>
    <row r="15" customFormat="false" ht="22.35" hidden="false" customHeight="false" outlineLevel="0" collapsed="false">
      <c r="A15" s="6" t="s">
        <v>43</v>
      </c>
      <c r="B15" s="15" t="n">
        <f aca="false">(B7-B6+B8)/B7</f>
        <v>0.109090909090909</v>
      </c>
      <c r="D15" s="16" t="s">
        <v>44</v>
      </c>
    </row>
    <row r="17" customFormat="false" ht="43.5" hidden="false" customHeight="true" outlineLevel="0" collapsed="false">
      <c r="A17" s="19" t="s">
        <v>45</v>
      </c>
      <c r="B17" s="19"/>
      <c r="C17" s="19"/>
      <c r="D17" s="19"/>
    </row>
  </sheetData>
  <mergeCells count="4">
    <mergeCell ref="A1:D1"/>
    <mergeCell ref="A2:D2"/>
    <mergeCell ref="A3:D3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8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46</v>
      </c>
      <c r="B2" s="2"/>
      <c r="C2" s="2"/>
      <c r="D2" s="2"/>
    </row>
    <row r="3" customFormat="false" ht="30" hidden="false" customHeight="true" outlineLevel="0" collapsed="false">
      <c r="A3" s="3" t="s">
        <v>47</v>
      </c>
      <c r="B3" s="3"/>
      <c r="C3" s="3"/>
      <c r="D3" s="3"/>
    </row>
    <row r="5" customFormat="false" ht="15" hidden="false" customHeight="false" outlineLevel="0" collapsed="false">
      <c r="A5" s="4" t="s">
        <v>48</v>
      </c>
      <c r="B5" s="5"/>
      <c r="C5" s="5"/>
      <c r="D5" s="5"/>
    </row>
    <row r="6" customFormat="false" ht="15" hidden="false" customHeight="false" outlineLevel="0" collapsed="false">
      <c r="A6" s="6" t="s">
        <v>49</v>
      </c>
      <c r="B6" s="14" t="n">
        <v>1000</v>
      </c>
    </row>
    <row r="7" customFormat="false" ht="15" hidden="false" customHeight="false" outlineLevel="0" collapsed="false">
      <c r="A7" s="6" t="s">
        <v>50</v>
      </c>
      <c r="B7" s="14" t="n">
        <v>991.55</v>
      </c>
    </row>
    <row r="8" customFormat="false" ht="15" hidden="false" customHeight="false" outlineLevel="0" collapsed="false">
      <c r="A8" s="6" t="s">
        <v>51</v>
      </c>
      <c r="B8" s="20" t="n">
        <v>90</v>
      </c>
    </row>
    <row r="9" customFormat="false" ht="15" hidden="false" customHeight="false" outlineLevel="0" collapsed="false">
      <c r="A9" s="6" t="s">
        <v>52</v>
      </c>
      <c r="B9" s="20" t="n">
        <v>365</v>
      </c>
    </row>
    <row r="10" customFormat="false" ht="15" hidden="false" customHeight="false" outlineLevel="0" collapsed="false">
      <c r="A10" s="6" t="s">
        <v>53</v>
      </c>
      <c r="B10" s="21" t="n">
        <f aca="false">(B6-B7)/B7</f>
        <v>0.00852201099288997</v>
      </c>
    </row>
    <row r="11" customFormat="false" ht="15" hidden="false" customHeight="false" outlineLevel="0" collapsed="false">
      <c r="A11" s="6" t="s">
        <v>54</v>
      </c>
      <c r="B11" s="17" t="n">
        <f aca="false">(1+B10)^(B9/B8)-1</f>
        <v>0.0350141040157856</v>
      </c>
      <c r="D11" s="16" t="s">
        <v>55</v>
      </c>
    </row>
    <row r="12" customFormat="false" ht="15" hidden="false" customHeight="false" outlineLevel="0" collapsed="false">
      <c r="A12" s="6" t="s">
        <v>56</v>
      </c>
      <c r="B12" s="15" t="n">
        <f aca="false">B10*B9/B8</f>
        <v>0.0345614890267204</v>
      </c>
    </row>
    <row r="13" customFormat="false" ht="15" hidden="false" customHeight="false" outlineLevel="0" collapsed="false">
      <c r="A13" s="6" t="s">
        <v>57</v>
      </c>
      <c r="B13" s="21" t="n">
        <f aca="false">B11-B12</f>
        <v>0.000452614989065223</v>
      </c>
      <c r="D13" s="16" t="s">
        <v>58</v>
      </c>
    </row>
    <row r="15" customFormat="false" ht="15" hidden="false" customHeight="false" outlineLevel="0" collapsed="false">
      <c r="A15" s="4" t="s">
        <v>59</v>
      </c>
      <c r="B15" s="5"/>
      <c r="C15" s="5"/>
      <c r="D15" s="5"/>
    </row>
    <row r="16" customFormat="false" ht="15" hidden="false" customHeight="false" outlineLevel="0" collapsed="false">
      <c r="A16" s="6" t="s">
        <v>60</v>
      </c>
      <c r="B16" s="22" t="n">
        <v>0.04</v>
      </c>
    </row>
    <row r="17" customFormat="false" ht="15" hidden="false" customHeight="false" outlineLevel="0" collapsed="false">
      <c r="A17" s="6" t="s">
        <v>61</v>
      </c>
      <c r="B17" s="21" t="n">
        <f aca="false">(1+B16)^(B8/B9)-1</f>
        <v>0.00971777466220192</v>
      </c>
      <c r="D17" s="16" t="s">
        <v>62</v>
      </c>
    </row>
    <row r="18" customFormat="false" ht="15" hidden="false" customHeight="false" outlineLevel="0" collapsed="false">
      <c r="A18" s="6" t="s">
        <v>63</v>
      </c>
      <c r="B18" s="23" t="n">
        <f aca="false">B6/(1+B17)</f>
        <v>990.375751614898</v>
      </c>
    </row>
    <row r="19" customFormat="false" ht="15" hidden="false" customHeight="false" outlineLevel="0" collapsed="false">
      <c r="A19" s="6" t="s">
        <v>64</v>
      </c>
      <c r="B19" s="24" t="n">
        <f aca="false">B18-B7</f>
        <v>-1.17424838510237</v>
      </c>
    </row>
    <row r="20" customFormat="false" ht="15" hidden="false" customHeight="false" outlineLevel="0" collapsed="false">
      <c r="A20" s="6" t="s">
        <v>65</v>
      </c>
      <c r="B20" s="15" t="n">
        <f aca="false">B18/B7-1</f>
        <v>-0.00118425534274857</v>
      </c>
    </row>
    <row r="22" customFormat="false" ht="15" hidden="false" customHeight="false" outlineLevel="0" collapsed="false">
      <c r="A22" s="4" t="s">
        <v>66</v>
      </c>
      <c r="B22" s="5"/>
      <c r="C22" s="5"/>
      <c r="D22" s="5"/>
    </row>
    <row r="23" customFormat="false" ht="15" hidden="false" customHeight="false" outlineLevel="0" collapsed="false">
      <c r="A23" s="6" t="s">
        <v>67</v>
      </c>
      <c r="B23" s="20" t="n">
        <v>10</v>
      </c>
    </row>
    <row r="24" customFormat="false" ht="15" hidden="false" customHeight="false" outlineLevel="0" collapsed="false">
      <c r="A24" s="6" t="s">
        <v>68</v>
      </c>
      <c r="B24" s="25" t="n">
        <f aca="false">B6/(1+B11)^B23</f>
        <v>708.822216098215</v>
      </c>
    </row>
    <row r="25" customFormat="false" ht="15" hidden="false" customHeight="false" outlineLevel="0" collapsed="false">
      <c r="A25" s="6" t="s">
        <v>69</v>
      </c>
      <c r="B25" s="25" t="n">
        <f aca="false">B6/(1+B16)^B23</f>
        <v>675.564168825799</v>
      </c>
    </row>
    <row r="26" customFormat="false" ht="22.35" hidden="false" customHeight="false" outlineLevel="0" collapsed="false">
      <c r="A26" s="6" t="s">
        <v>65</v>
      </c>
      <c r="B26" s="17" t="n">
        <f aca="false">B25/B24-1</f>
        <v>-0.0469201536253875</v>
      </c>
      <c r="D26" s="16" t="s">
        <v>70</v>
      </c>
    </row>
    <row r="27" customFormat="false" ht="15" hidden="false" customHeight="false" outlineLevel="0" collapsed="false">
      <c r="A27" s="6" t="s">
        <v>71</v>
      </c>
      <c r="B27" s="26" t="n">
        <f aca="false">IF(B20=0,0,B26/B20)</f>
        <v>39.6199636444021</v>
      </c>
    </row>
    <row r="29" customFormat="false" ht="43.5" hidden="false" customHeight="true" outlineLevel="0" collapsed="false">
      <c r="A29" s="19" t="s">
        <v>72</v>
      </c>
      <c r="B29" s="19"/>
      <c r="C29" s="19"/>
      <c r="D29" s="19"/>
    </row>
  </sheetData>
  <mergeCells count="4">
    <mergeCell ref="A1:D1"/>
    <mergeCell ref="A2:D2"/>
    <mergeCell ref="A3:D3"/>
    <mergeCell ref="A29:D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6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73</v>
      </c>
      <c r="B2" s="2"/>
      <c r="C2" s="2"/>
      <c r="D2" s="2"/>
    </row>
    <row r="3" customFormat="false" ht="30" hidden="false" customHeight="true" outlineLevel="0" collapsed="false">
      <c r="A3" s="3" t="s">
        <v>74</v>
      </c>
      <c r="B3" s="3"/>
      <c r="C3" s="3"/>
      <c r="D3" s="3"/>
    </row>
    <row r="5" customFormat="false" ht="15" hidden="false" customHeight="false" outlineLevel="0" collapsed="false">
      <c r="A5" s="4" t="s">
        <v>75</v>
      </c>
      <c r="B5" s="5"/>
      <c r="C5" s="5"/>
      <c r="D5" s="5"/>
    </row>
    <row r="6" customFormat="false" ht="15" hidden="false" customHeight="false" outlineLevel="0" collapsed="false">
      <c r="A6" s="6" t="s">
        <v>76</v>
      </c>
      <c r="B6" s="14" t="n">
        <v>4</v>
      </c>
    </row>
    <row r="7" customFormat="false" ht="15" hidden="false" customHeight="false" outlineLevel="0" collapsed="false">
      <c r="A7" s="6" t="s">
        <v>77</v>
      </c>
      <c r="B7" s="14" t="n">
        <v>4.4</v>
      </c>
    </row>
    <row r="8" customFormat="false" ht="15" hidden="false" customHeight="false" outlineLevel="0" collapsed="false">
      <c r="A8" s="6" t="s">
        <v>78</v>
      </c>
      <c r="B8" s="14" t="n">
        <v>0.08</v>
      </c>
    </row>
    <row r="9" customFormat="false" ht="15" hidden="false" customHeight="false" outlineLevel="0" collapsed="false">
      <c r="A9" s="6" t="s">
        <v>79</v>
      </c>
      <c r="B9" s="27" t="n">
        <v>1.4</v>
      </c>
    </row>
    <row r="10" customFormat="false" ht="15" hidden="false" customHeight="false" outlineLevel="0" collapsed="false">
      <c r="A10" s="6" t="s">
        <v>80</v>
      </c>
      <c r="B10" s="27" t="n">
        <v>1.3393</v>
      </c>
    </row>
    <row r="12" customFormat="false" ht="15" hidden="false" customHeight="false" outlineLevel="0" collapsed="false">
      <c r="A12" s="4" t="s">
        <v>81</v>
      </c>
      <c r="B12" s="5"/>
      <c r="C12" s="5"/>
      <c r="D12" s="5"/>
    </row>
    <row r="13" customFormat="false" ht="15" hidden="false" customHeight="false" outlineLevel="0" collapsed="false">
      <c r="A13" s="6" t="s">
        <v>82</v>
      </c>
      <c r="B13" s="28" t="n">
        <f aca="false">B6*B9</f>
        <v>5.6</v>
      </c>
    </row>
    <row r="14" customFormat="false" ht="15" hidden="false" customHeight="false" outlineLevel="0" collapsed="false">
      <c r="A14" s="6" t="s">
        <v>83</v>
      </c>
      <c r="B14" s="28" t="n">
        <f aca="false">(B7+B8)*B10</f>
        <v>6.000064</v>
      </c>
    </row>
    <row r="15" customFormat="false" ht="15" hidden="false" customHeight="false" outlineLevel="0" collapsed="false">
      <c r="A15" s="6" t="s">
        <v>84</v>
      </c>
      <c r="B15" s="17" t="n">
        <f aca="false">B14/B13-1</f>
        <v>0.0714400000000002</v>
      </c>
    </row>
    <row r="17" customFormat="false" ht="15" hidden="false" customHeight="false" outlineLevel="0" collapsed="false">
      <c r="A17" s="4" t="s">
        <v>85</v>
      </c>
      <c r="B17" s="5"/>
      <c r="C17" s="5"/>
      <c r="D17" s="5"/>
    </row>
    <row r="18" customFormat="false" ht="15" hidden="false" customHeight="false" outlineLevel="0" collapsed="false">
      <c r="A18" s="6" t="s">
        <v>86</v>
      </c>
      <c r="B18" s="15" t="n">
        <f aca="false">(B7-B6+B8)/B6</f>
        <v>0.12</v>
      </c>
    </row>
    <row r="19" customFormat="false" ht="15" hidden="false" customHeight="false" outlineLevel="0" collapsed="false">
      <c r="A19" s="6" t="s">
        <v>87</v>
      </c>
      <c r="B19" s="21" t="n">
        <f aca="false">(B10-B9)/B9</f>
        <v>-0.0433571428571428</v>
      </c>
      <c r="D19" s="16" t="s">
        <v>88</v>
      </c>
    </row>
    <row r="20" customFormat="false" ht="15" hidden="false" customHeight="false" outlineLevel="0" collapsed="false">
      <c r="A20" s="6" t="s">
        <v>89</v>
      </c>
      <c r="B20" s="17" t="n">
        <f aca="false">(1+B18)*(1+B19)-1</f>
        <v>0.0714400000000002</v>
      </c>
    </row>
    <row r="21" customFormat="false" ht="15" hidden="false" customHeight="false" outlineLevel="0" collapsed="false">
      <c r="A21" s="6" t="s">
        <v>90</v>
      </c>
      <c r="B21" s="29" t="n">
        <f aca="false">B15-B20</f>
        <v>0</v>
      </c>
    </row>
    <row r="22" customFormat="false" ht="15" hidden="false" customHeight="false" outlineLevel="0" collapsed="false">
      <c r="A22" s="6" t="s">
        <v>91</v>
      </c>
      <c r="B22" s="15" t="n">
        <f aca="false">B18+B19</f>
        <v>0.0766428571428573</v>
      </c>
    </row>
    <row r="23" customFormat="false" ht="22.35" hidden="false" customHeight="false" outlineLevel="0" collapsed="false">
      <c r="A23" s="6" t="s">
        <v>92</v>
      </c>
      <c r="B23" s="21" t="n">
        <f aca="false">B22-B20</f>
        <v>0.00520285714285708</v>
      </c>
      <c r="D23" s="16" t="s">
        <v>93</v>
      </c>
    </row>
    <row r="25" customFormat="false" ht="43.5" hidden="false" customHeight="true" outlineLevel="0" collapsed="false">
      <c r="A25" s="19" t="s">
        <v>94</v>
      </c>
      <c r="B25" s="19"/>
      <c r="C25" s="19"/>
      <c r="D25" s="19"/>
    </row>
  </sheetData>
  <mergeCells count="4">
    <mergeCell ref="A1:D1"/>
    <mergeCell ref="A2:D2"/>
    <mergeCell ref="A3:D3"/>
    <mergeCell ref="A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6" min="5" style="0" width="18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95</v>
      </c>
      <c r="B2" s="2"/>
      <c r="C2" s="2"/>
      <c r="D2" s="2"/>
      <c r="E2" s="2"/>
      <c r="F2" s="2"/>
    </row>
    <row r="3" customFormat="false" ht="30" hidden="false" customHeight="true" outlineLevel="0" collapsed="false">
      <c r="A3" s="3" t="s">
        <v>96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30" t="s">
        <v>97</v>
      </c>
      <c r="B5" s="30" t="s">
        <v>98</v>
      </c>
      <c r="C5" s="30" t="s">
        <v>99</v>
      </c>
      <c r="E5" s="30" t="s">
        <v>100</v>
      </c>
      <c r="F5" s="30" t="s">
        <v>101</v>
      </c>
    </row>
    <row r="6" customFormat="false" ht="15" hidden="false" customHeight="false" outlineLevel="0" collapsed="false">
      <c r="A6" s="31" t="s">
        <v>102</v>
      </c>
      <c r="E6" s="25" t="n">
        <v>100</v>
      </c>
      <c r="F6" s="25" t="n">
        <v>100</v>
      </c>
    </row>
    <row r="7" customFormat="false" ht="15" hidden="false" customHeight="false" outlineLevel="0" collapsed="false">
      <c r="A7" s="32" t="n">
        <v>1</v>
      </c>
      <c r="B7" s="33" t="n">
        <v>0.5</v>
      </c>
      <c r="C7" s="33" t="n">
        <v>0.1</v>
      </c>
      <c r="E7" s="25" t="n">
        <f aca="false">IF(ISNUMBER(B7),E6*(1+B7),E6)</f>
        <v>150</v>
      </c>
      <c r="F7" s="25" t="n">
        <f aca="false">IF(ISNUMBER(C7),F6*(1+C7),F6)</f>
        <v>110</v>
      </c>
    </row>
    <row r="8" customFormat="false" ht="15" hidden="false" customHeight="false" outlineLevel="0" collapsed="false">
      <c r="A8" s="32" t="n">
        <v>2</v>
      </c>
      <c r="B8" s="33" t="n">
        <v>-0.5</v>
      </c>
      <c r="C8" s="33" t="n">
        <v>-0.1</v>
      </c>
      <c r="E8" s="25" t="n">
        <f aca="false">IF(ISNUMBER(B8),E7*(1+B8),E7)</f>
        <v>75</v>
      </c>
      <c r="F8" s="25" t="n">
        <f aca="false">IF(ISNUMBER(C8),F7*(1+C8),F7)</f>
        <v>99</v>
      </c>
    </row>
    <row r="9" customFormat="false" ht="15" hidden="false" customHeight="false" outlineLevel="0" collapsed="false">
      <c r="A9" s="32" t="n">
        <v>3</v>
      </c>
      <c r="B9" s="33" t="n">
        <v>0.15</v>
      </c>
      <c r="C9" s="33" t="n">
        <v>0.03</v>
      </c>
      <c r="E9" s="25" t="n">
        <f aca="false">IF(ISNUMBER(B9),E8*(1+B9),E8)</f>
        <v>86.25</v>
      </c>
      <c r="F9" s="25" t="n">
        <f aca="false">IF(ISNUMBER(C9),F8*(1+C9),F8)</f>
        <v>101.97</v>
      </c>
    </row>
    <row r="10" customFormat="false" ht="15" hidden="false" customHeight="false" outlineLevel="0" collapsed="false">
      <c r="A10" s="32" t="n">
        <v>4</v>
      </c>
      <c r="B10" s="33"/>
      <c r="C10" s="33"/>
      <c r="E10" s="25" t="n">
        <f aca="false">IF(ISNUMBER(B10),E9*(1+B10),E9)</f>
        <v>86.25</v>
      </c>
      <c r="F10" s="25" t="n">
        <f aca="false">IF(ISNUMBER(C10),F9*(1+C10),F9)</f>
        <v>101.97</v>
      </c>
    </row>
    <row r="11" customFormat="false" ht="15" hidden="false" customHeight="false" outlineLevel="0" collapsed="false">
      <c r="A11" s="32" t="n">
        <v>5</v>
      </c>
      <c r="B11" s="33"/>
      <c r="C11" s="33"/>
      <c r="E11" s="25" t="n">
        <f aca="false">IF(ISNUMBER(B11),E10*(1+B11),E10)</f>
        <v>86.25</v>
      </c>
      <c r="F11" s="25" t="n">
        <f aca="false">IF(ISNUMBER(C11),F10*(1+C11),F10)</f>
        <v>101.97</v>
      </c>
    </row>
    <row r="12" customFormat="false" ht="15" hidden="false" customHeight="false" outlineLevel="0" collapsed="false">
      <c r="A12" s="32" t="n">
        <v>6</v>
      </c>
      <c r="B12" s="33"/>
      <c r="C12" s="33"/>
      <c r="E12" s="25" t="n">
        <f aca="false">IF(ISNUMBER(B12),E11*(1+B12),E11)</f>
        <v>86.25</v>
      </c>
      <c r="F12" s="25" t="n">
        <f aca="false">IF(ISNUMBER(C12),F11*(1+C12),F11)</f>
        <v>101.97</v>
      </c>
    </row>
    <row r="14" customFormat="false" ht="15" hidden="false" customHeight="false" outlineLevel="0" collapsed="false">
      <c r="A14" s="4" t="s">
        <v>103</v>
      </c>
      <c r="B14" s="5"/>
      <c r="C14" s="5"/>
      <c r="D14" s="5"/>
      <c r="E14" s="5"/>
      <c r="F14" s="5"/>
    </row>
    <row r="15" customFormat="false" ht="15" hidden="false" customHeight="false" outlineLevel="0" collapsed="false">
      <c r="B15" s="9" t="s">
        <v>104</v>
      </c>
      <c r="C15" s="9" t="s">
        <v>105</v>
      </c>
    </row>
    <row r="16" customFormat="false" ht="15" hidden="false" customHeight="false" outlineLevel="0" collapsed="false">
      <c r="A16" s="6" t="s">
        <v>106</v>
      </c>
      <c r="B16" s="34" t="n">
        <f aca="false">COUNT(B7:B12)</f>
        <v>3</v>
      </c>
      <c r="C16" s="34" t="n">
        <f aca="false">COUNT(C7:C12)</f>
        <v>3</v>
      </c>
    </row>
    <row r="17" customFormat="false" ht="15" hidden="false" customHeight="true" outlineLevel="0" collapsed="false">
      <c r="A17" s="6" t="s">
        <v>107</v>
      </c>
      <c r="B17" s="15" t="n">
        <f aca="false">IF(B16=0,0,AVERAGE(B7:B12))</f>
        <v>0.05</v>
      </c>
      <c r="C17" s="15" t="n">
        <f aca="false">IF(C16=0,0,AVERAGE(C7:C12))</f>
        <v>0.01</v>
      </c>
      <c r="E17" s="3" t="s">
        <v>108</v>
      </c>
      <c r="F17" s="3"/>
    </row>
    <row r="18" customFormat="false" ht="15" hidden="false" customHeight="false" outlineLevel="0" collapsed="false">
      <c r="A18" s="6" t="s">
        <v>109</v>
      </c>
      <c r="B18" s="17" t="n">
        <f aca="false">IF(B16=0,0,(E12/E6)^(1/B16)-1)</f>
        <v>-0.0481108690183484</v>
      </c>
      <c r="C18" s="17" t="n">
        <f aca="false">IF(C16=0,0,(F12/F6)^(1/C16)-1)</f>
        <v>0.00652401138225112</v>
      </c>
      <c r="E18" s="3"/>
      <c r="F18" s="3"/>
    </row>
    <row r="19" customFormat="false" ht="15" hidden="false" customHeight="false" outlineLevel="0" collapsed="false">
      <c r="A19" s="6" t="s">
        <v>110</v>
      </c>
      <c r="B19" s="15" t="n">
        <f aca="false">B17-B18</f>
        <v>0.0981108690183484</v>
      </c>
      <c r="C19" s="15" t="n">
        <f aca="false">C17-C18</f>
        <v>0.00347598861774888</v>
      </c>
      <c r="E19" s="3"/>
      <c r="F19" s="3"/>
    </row>
    <row r="20" customFormat="false" ht="15" hidden="false" customHeight="false" outlineLevel="0" collapsed="false">
      <c r="A20" s="6" t="s">
        <v>111</v>
      </c>
      <c r="B20" s="15" t="n">
        <f aca="false">IF(B16=0,0,MAX(B7:B12)-MIN(B7:B12))</f>
        <v>1</v>
      </c>
      <c r="C20" s="15" t="n">
        <f aca="false">IF(C16=0,0,MAX(C7:C12)-MIN(C7:C12))</f>
        <v>0.2</v>
      </c>
    </row>
    <row r="21" customFormat="false" ht="15" hidden="false" customHeight="false" outlineLevel="0" collapsed="false">
      <c r="A21" s="6" t="s">
        <v>112</v>
      </c>
      <c r="B21" s="25" t="n">
        <f aca="false">E12</f>
        <v>86.25</v>
      </c>
      <c r="C21" s="25" t="n">
        <f aca="false">F12</f>
        <v>101.97</v>
      </c>
    </row>
    <row r="23" customFormat="false" ht="15" hidden="false" customHeight="false" outlineLevel="0" collapsed="false">
      <c r="A23" s="4" t="s">
        <v>113</v>
      </c>
      <c r="B23" s="5"/>
      <c r="C23" s="5"/>
      <c r="D23" s="5"/>
      <c r="E23" s="5"/>
      <c r="F23" s="5"/>
    </row>
    <row r="24" customFormat="false" ht="15" hidden="false" customHeight="false" outlineLevel="0" collapsed="false">
      <c r="A24" s="6" t="s">
        <v>114</v>
      </c>
      <c r="B24" s="22" t="n">
        <v>0.1226</v>
      </c>
    </row>
    <row r="25" customFormat="false" ht="15" hidden="false" customHeight="false" outlineLevel="0" collapsed="false">
      <c r="A25" s="6" t="s">
        <v>115</v>
      </c>
      <c r="B25" s="22" t="n">
        <v>0.1123</v>
      </c>
    </row>
    <row r="26" customFormat="false" ht="15" hidden="false" customHeight="false" outlineLevel="0" collapsed="false">
      <c r="A26" s="6" t="s">
        <v>116</v>
      </c>
      <c r="B26" s="17" t="n">
        <f aca="false">(1+B24)/(1+B25)-1</f>
        <v>0.00926009170187903</v>
      </c>
    </row>
    <row r="27" customFormat="false" ht="15" hidden="false" customHeight="false" outlineLevel="0" collapsed="false">
      <c r="A27" s="6" t="s">
        <v>117</v>
      </c>
      <c r="B27" s="15" t="n">
        <f aca="false">B24-B25</f>
        <v>0.0103</v>
      </c>
    </row>
    <row r="29" customFormat="false" ht="43.5" hidden="false" customHeight="true" outlineLevel="0" collapsed="false">
      <c r="A29" s="19" t="s">
        <v>118</v>
      </c>
      <c r="B29" s="19"/>
      <c r="C29" s="19"/>
      <c r="D29" s="19"/>
      <c r="E29" s="19"/>
      <c r="F29" s="19"/>
    </row>
  </sheetData>
  <mergeCells count="5">
    <mergeCell ref="A1:F1"/>
    <mergeCell ref="A2:F2"/>
    <mergeCell ref="A3:F3"/>
    <mergeCell ref="E17:F19"/>
    <mergeCell ref="A29:F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6"/>
    <col collapsed="false" customWidth="true" hidden="false" outlineLevel="0" max="6" min="4" style="0" width="13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2" t="s">
        <v>119</v>
      </c>
      <c r="B2" s="2"/>
      <c r="C2" s="2"/>
      <c r="D2" s="2"/>
      <c r="E2" s="2"/>
      <c r="F2" s="2"/>
      <c r="G2" s="2"/>
    </row>
    <row r="3" customFormat="false" ht="30" hidden="false" customHeight="true" outlineLevel="0" collapsed="false">
      <c r="A3" s="3" t="s">
        <v>120</v>
      </c>
      <c r="B3" s="3"/>
      <c r="C3" s="3"/>
      <c r="D3" s="3"/>
      <c r="E3" s="3"/>
      <c r="F3" s="3"/>
      <c r="G3" s="3"/>
    </row>
    <row r="5" customFormat="false" ht="30" hidden="false" customHeight="true" outlineLevel="0" collapsed="false">
      <c r="A5" s="35" t="s">
        <v>121</v>
      </c>
      <c r="B5" s="35" t="s">
        <v>122</v>
      </c>
      <c r="C5" s="35" t="s">
        <v>123</v>
      </c>
      <c r="D5" s="35" t="s">
        <v>124</v>
      </c>
      <c r="E5" s="35" t="s">
        <v>125</v>
      </c>
      <c r="F5" s="35" t="s">
        <v>126</v>
      </c>
      <c r="G5" s="35" t="s">
        <v>127</v>
      </c>
    </row>
    <row r="6" customFormat="false" ht="15" hidden="false" customHeight="false" outlineLevel="0" collapsed="false">
      <c r="A6" s="9" t="s">
        <v>128</v>
      </c>
      <c r="B6" s="33" t="n">
        <v>0.08</v>
      </c>
      <c r="C6" s="33" t="n">
        <v>0.03</v>
      </c>
      <c r="D6" s="33" t="n">
        <v>0.85</v>
      </c>
      <c r="E6" s="33" t="n">
        <v>0.6</v>
      </c>
      <c r="F6" s="33" t="n">
        <v>0.4</v>
      </c>
      <c r="G6" s="33" t="n">
        <v>0.3</v>
      </c>
    </row>
    <row r="7" customFormat="false" ht="15" hidden="false" customHeight="false" outlineLevel="0" collapsed="false">
      <c r="A7" s="9" t="s">
        <v>129</v>
      </c>
      <c r="B7" s="33" t="n">
        <v>0.005</v>
      </c>
      <c r="C7" s="33" t="n">
        <v>0.05</v>
      </c>
      <c r="D7" s="33" t="n">
        <v>0.1</v>
      </c>
      <c r="E7" s="33" t="n">
        <v>0.35</v>
      </c>
      <c r="F7" s="33" t="n">
        <v>0.5</v>
      </c>
      <c r="G7" s="33" t="n">
        <v>0.6</v>
      </c>
    </row>
    <row r="8" customFormat="false" ht="15" hidden="false" customHeight="false" outlineLevel="0" collapsed="false">
      <c r="A8" s="9" t="s">
        <v>130</v>
      </c>
      <c r="B8" s="33" t="n">
        <v>0</v>
      </c>
      <c r="C8" s="33" t="n">
        <v>0.025</v>
      </c>
      <c r="D8" s="33" t="n">
        <v>0.05</v>
      </c>
      <c r="E8" s="33" t="n">
        <v>0.05</v>
      </c>
      <c r="F8" s="33" t="n">
        <v>0.1</v>
      </c>
      <c r="G8" s="33" t="n">
        <v>0.1</v>
      </c>
    </row>
    <row r="9" customFormat="false" ht="15" hidden="false" customHeight="false" outlineLevel="0" collapsed="false">
      <c r="A9" s="6" t="s">
        <v>131</v>
      </c>
      <c r="B9" s="16" t="s">
        <v>132</v>
      </c>
      <c r="D9" s="36" t="n">
        <f aca="false">SUM(D6:D8)</f>
        <v>1</v>
      </c>
      <c r="E9" s="36" t="n">
        <f aca="false">SUM(E6:E8)</f>
        <v>1</v>
      </c>
      <c r="F9" s="36" t="n">
        <f aca="false">SUM(F6:F8)</f>
        <v>1</v>
      </c>
      <c r="G9" s="36" t="n">
        <f aca="false">SUM(G6:G8)</f>
        <v>1</v>
      </c>
    </row>
    <row r="10" customFormat="false" ht="15" hidden="false" customHeight="false" outlineLevel="0" collapsed="false">
      <c r="A10" s="37" t="s">
        <v>133</v>
      </c>
    </row>
    <row r="11" customFormat="false" ht="15" hidden="false" customHeight="false" outlineLevel="0" collapsed="false">
      <c r="A11" s="9" t="s">
        <v>134</v>
      </c>
      <c r="D11" s="15" t="n">
        <f aca="false">SUMPRODUCT($B$6:$B$8,D6:D8)</f>
        <v>0.0685</v>
      </c>
      <c r="E11" s="15" t="n">
        <f aca="false">SUMPRODUCT($B$6:$B$8,E6:E8)</f>
        <v>0.04975</v>
      </c>
      <c r="F11" s="15" t="n">
        <f aca="false">SUMPRODUCT($B$6:$B$8,F6:F8)</f>
        <v>0.0345</v>
      </c>
      <c r="G11" s="15" t="n">
        <f aca="false">SUMPRODUCT($B$6:$B$8,G6:G8)</f>
        <v>0.027</v>
      </c>
    </row>
    <row r="12" customFormat="false" ht="15" hidden="false" customHeight="false" outlineLevel="0" collapsed="false">
      <c r="A12" s="9" t="s">
        <v>135</v>
      </c>
      <c r="D12" s="15" t="n">
        <f aca="false">SUMPRODUCT($C$6:$C$8,D6:D8)</f>
        <v>0.03175</v>
      </c>
      <c r="E12" s="15" t="n">
        <f aca="false">SUMPRODUCT($C$6:$C$8,E6:E8)</f>
        <v>0.03675</v>
      </c>
      <c r="F12" s="15" t="n">
        <f aca="false">SUMPRODUCT($C$6:$C$8,F6:F8)</f>
        <v>0.0395</v>
      </c>
      <c r="G12" s="15" t="n">
        <f aca="false">SUMPRODUCT($C$6:$C$8,G6:G8)</f>
        <v>0.0415</v>
      </c>
    </row>
    <row r="13" customFormat="false" ht="15" hidden="false" customHeight="false" outlineLevel="0" collapsed="false">
      <c r="A13" s="9" t="s">
        <v>40</v>
      </c>
      <c r="D13" s="17" t="n">
        <f aca="false">D11+D12</f>
        <v>0.10025</v>
      </c>
      <c r="E13" s="17" t="n">
        <f aca="false">E11+E12</f>
        <v>0.0865</v>
      </c>
      <c r="F13" s="17" t="n">
        <f aca="false">F11+F12</f>
        <v>0.074</v>
      </c>
      <c r="G13" s="17" t="n">
        <f aca="false">G11+G12</f>
        <v>0.0685</v>
      </c>
    </row>
    <row r="14" customFormat="false" ht="15" hidden="false" customHeight="false" outlineLevel="0" collapsed="false">
      <c r="A14" s="6" t="s">
        <v>136</v>
      </c>
      <c r="D14" s="36" t="n">
        <f aca="false">IF(D13=0,0,D12/D13)</f>
        <v>0.316708229426434</v>
      </c>
      <c r="E14" s="36" t="n">
        <f aca="false">IF(E13=0,0,E12/E13)</f>
        <v>0.42485549132948</v>
      </c>
      <c r="F14" s="36" t="n">
        <f aca="false">IF(F13=0,0,F12/F13)</f>
        <v>0.533783783783784</v>
      </c>
      <c r="G14" s="36" t="n">
        <f aca="false">IF(G13=0,0,G12/G13)</f>
        <v>0.605839416058394</v>
      </c>
    </row>
    <row r="16" customFormat="false" ht="18" hidden="false" customHeight="true" outlineLevel="0" collapsed="false">
      <c r="A16" s="3" t="s">
        <v>137</v>
      </c>
      <c r="B16" s="3"/>
      <c r="C16" s="3"/>
      <c r="D16" s="3"/>
      <c r="E16" s="3"/>
      <c r="F16" s="3"/>
      <c r="G16" s="3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  <c r="G17" s="3"/>
    </row>
    <row r="19" customFormat="false" ht="43.5" hidden="false" customHeight="true" outlineLevel="0" collapsed="false">
      <c r="A19" s="19" t="s">
        <v>138</v>
      </c>
      <c r="B19" s="19"/>
      <c r="C19" s="19"/>
      <c r="D19" s="19"/>
      <c r="E19" s="19"/>
      <c r="F19" s="19"/>
      <c r="G19" s="19"/>
    </row>
  </sheetData>
  <mergeCells count="5">
    <mergeCell ref="A1:G1"/>
    <mergeCell ref="A2:G2"/>
    <mergeCell ref="A3:G3"/>
    <mergeCell ref="A16:G17"/>
    <mergeCell ref="A19:G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2026-10-18T09:22:34Z</dcterms:created>
  <dc:creator>openpyxl</dc:creator>
  <dc:description/>
  <dc:language>en-US</dc:language>
  <cp:lastModifiedBy/>
  <dcterms:modified xsi:type="dcterms:W3CDTF">2026-10-18T09:22:36Z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